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Rozpočty 2021\069 parkovací systém Hálkova\"/>
    </mc:Choice>
  </mc:AlternateContent>
  <bookViews>
    <workbookView xWindow="0" yWindow="0" windowWidth="0" windowHeight="0"/>
  </bookViews>
  <sheets>
    <sheet name="Rekapitulace stavby" sheetId="1" r:id="rId1"/>
    <sheet name="1 - Zřízení závorového sy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'1 - Zřízení závorového sy...'!$C$88:$K$290</definedName>
    <definedName name="_xlnm.Print_Area" localSheetId="1">'1 - Zřízení závorového sy...'!$C$4:$J$39,'1 - Zřízení závorového sy...'!$C$45:$J$70,'1 - Zřízení závorového sy...'!$C$76:$K$290</definedName>
    <definedName name="_xlnm.Print_Titles" localSheetId="1">'1 - Zřízení závorového sy...'!$88:$88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89"/>
  <c r="BH289"/>
  <c r="BG289"/>
  <c r="BF289"/>
  <c r="T289"/>
  <c r="T288"/>
  <c r="R289"/>
  <c r="R288"/>
  <c r="P289"/>
  <c r="P288"/>
  <c r="BI286"/>
  <c r="BH286"/>
  <c r="BG286"/>
  <c r="BF286"/>
  <c r="T286"/>
  <c r="T285"/>
  <c r="T284"/>
  <c r="R286"/>
  <c r="R285"/>
  <c r="R284"/>
  <c r="P286"/>
  <c r="P285"/>
  <c r="P284"/>
  <c r="BI282"/>
  <c r="BH282"/>
  <c r="BG282"/>
  <c r="BF282"/>
  <c r="T282"/>
  <c r="T281"/>
  <c r="R282"/>
  <c r="R281"/>
  <c r="P282"/>
  <c r="P281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46"/>
  <c r="BH246"/>
  <c r="BG246"/>
  <c r="BF246"/>
  <c r="T246"/>
  <c r="R246"/>
  <c r="P246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5"/>
  <c r="BH215"/>
  <c r="BG215"/>
  <c r="BF215"/>
  <c r="T215"/>
  <c r="R215"/>
  <c r="P215"/>
  <c r="BI213"/>
  <c r="BH213"/>
  <c r="BG213"/>
  <c r="BF213"/>
  <c r="T213"/>
  <c r="R213"/>
  <c r="P213"/>
  <c r="BI209"/>
  <c r="BH209"/>
  <c r="BG209"/>
  <c r="BF209"/>
  <c r="T209"/>
  <c r="R209"/>
  <c r="P209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24"/>
  <c r="BH124"/>
  <c r="BG124"/>
  <c r="BF124"/>
  <c r="T124"/>
  <c r="R124"/>
  <c r="P124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52"/>
  <c r="E7"/>
  <c r="E79"/>
  <c i="1" r="L50"/>
  <c r="AM50"/>
  <c r="AM49"/>
  <c r="L49"/>
  <c r="AM47"/>
  <c r="L47"/>
  <c r="L45"/>
  <c r="L44"/>
  <c i="2" r="J286"/>
  <c r="J267"/>
  <c r="J255"/>
  <c r="J241"/>
  <c r="J233"/>
  <c r="J215"/>
  <c r="BK202"/>
  <c r="BK192"/>
  <c r="J184"/>
  <c r="BK153"/>
  <c r="J113"/>
  <c r="J100"/>
  <c i="1" r="AS54"/>
  <c i="2" r="J265"/>
  <c r="BK246"/>
  <c r="BK226"/>
  <c r="J209"/>
  <c r="J192"/>
  <c r="BK165"/>
  <c r="BK157"/>
  <c r="BK155"/>
  <c r="J147"/>
  <c r="J105"/>
  <c r="J92"/>
  <c r="BK265"/>
  <c r="J228"/>
  <c r="BK196"/>
  <c r="J149"/>
  <c r="BK144"/>
  <c r="BK124"/>
  <c r="J103"/>
  <c r="BK286"/>
  <c r="J272"/>
  <c r="BK236"/>
  <c r="J198"/>
  <c r="J163"/>
  <c r="BK140"/>
  <c r="BK92"/>
  <c r="J279"/>
  <c r="J269"/>
  <c r="J259"/>
  <c r="BK238"/>
  <c r="BK231"/>
  <c r="BK213"/>
  <c r="J196"/>
  <c r="BK186"/>
  <c r="J165"/>
  <c r="J138"/>
  <c r="J108"/>
  <c r="J96"/>
  <c r="BK279"/>
  <c r="J261"/>
  <c r="J238"/>
  <c r="J222"/>
  <c r="BK194"/>
  <c r="BK188"/>
  <c r="BK163"/>
  <c r="J153"/>
  <c r="BK138"/>
  <c r="BK94"/>
  <c r="J274"/>
  <c r="BK267"/>
  <c r="J231"/>
  <c r="J213"/>
  <c r="J155"/>
  <c r="J140"/>
  <c r="J110"/>
  <c r="BK96"/>
  <c r="J289"/>
  <c r="J277"/>
  <c r="BK241"/>
  <c r="BK215"/>
  <c r="J157"/>
  <c r="J135"/>
  <c r="J98"/>
  <c r="BK274"/>
  <c r="BK272"/>
  <c r="BK261"/>
  <c r="J236"/>
  <c r="BK224"/>
  <c r="BK209"/>
  <c r="BK198"/>
  <c r="BK190"/>
  <c r="BK161"/>
  <c r="BK151"/>
  <c r="BK110"/>
  <c r="BK98"/>
  <c r="BK289"/>
  <c r="BK277"/>
  <c r="BK255"/>
  <c r="BK228"/>
  <c r="J224"/>
  <c r="J202"/>
  <c r="J190"/>
  <c r="J186"/>
  <c r="J161"/>
  <c r="J151"/>
  <c r="BK113"/>
  <c r="BK100"/>
  <c r="J282"/>
  <c r="BK269"/>
  <c r="BK259"/>
  <c r="J226"/>
  <c r="J194"/>
  <c r="BK147"/>
  <c r="BK135"/>
  <c r="BK108"/>
  <c r="J94"/>
  <c r="BK282"/>
  <c r="J246"/>
  <c r="BK222"/>
  <c r="BK184"/>
  <c r="J144"/>
  <c r="BK103"/>
  <c r="BK105"/>
  <c r="BK233"/>
  <c r="J188"/>
  <c r="BK149"/>
  <c r="J124"/>
  <c l="1" r="BK91"/>
  <c r="BK112"/>
  <c r="J112"/>
  <c r="J62"/>
  <c r="T112"/>
  <c r="R137"/>
  <c r="P160"/>
  <c r="P91"/>
  <c r="T91"/>
  <c r="R112"/>
  <c r="BK137"/>
  <c r="J137"/>
  <c r="J63"/>
  <c r="P137"/>
  <c r="T137"/>
  <c r="R160"/>
  <c r="P264"/>
  <c r="R91"/>
  <c r="P112"/>
  <c r="BK160"/>
  <c r="J160"/>
  <c r="J64"/>
  <c r="T160"/>
  <c r="BK264"/>
  <c r="J264"/>
  <c r="J65"/>
  <c r="R264"/>
  <c r="T264"/>
  <c r="E48"/>
  <c r="J83"/>
  <c r="BE94"/>
  <c r="BE98"/>
  <c r="BE135"/>
  <c r="BE138"/>
  <c r="BE149"/>
  <c r="BE153"/>
  <c r="BE155"/>
  <c r="BE163"/>
  <c r="BE165"/>
  <c r="BE194"/>
  <c r="BE222"/>
  <c r="BE224"/>
  <c r="BE228"/>
  <c r="BE236"/>
  <c r="BE241"/>
  <c r="BE255"/>
  <c r="BE261"/>
  <c r="BE265"/>
  <c r="BE274"/>
  <c r="BE279"/>
  <c r="F55"/>
  <c r="BE100"/>
  <c r="BE113"/>
  <c r="BE151"/>
  <c r="BE198"/>
  <c r="BE202"/>
  <c r="BE209"/>
  <c r="BE213"/>
  <c r="BE231"/>
  <c r="BE238"/>
  <c r="BE246"/>
  <c r="BE269"/>
  <c r="BE272"/>
  <c r="BE92"/>
  <c r="BE96"/>
  <c r="BE105"/>
  <c r="BE108"/>
  <c r="BE110"/>
  <c r="BE124"/>
  <c r="BE140"/>
  <c r="BE157"/>
  <c r="BE161"/>
  <c r="BE186"/>
  <c r="BE196"/>
  <c r="BE233"/>
  <c r="BE259"/>
  <c r="BE267"/>
  <c r="BE286"/>
  <c r="BE289"/>
  <c r="BK281"/>
  <c r="J281"/>
  <c r="J66"/>
  <c r="BE103"/>
  <c r="BE144"/>
  <c r="BE147"/>
  <c r="BE184"/>
  <c r="BE188"/>
  <c r="BE190"/>
  <c r="BE192"/>
  <c r="BE215"/>
  <c r="BE226"/>
  <c r="BE277"/>
  <c r="BE282"/>
  <c r="BK285"/>
  <c r="J285"/>
  <c r="J68"/>
  <c r="BK288"/>
  <c r="J288"/>
  <c r="J69"/>
  <c r="F37"/>
  <c i="1" r="BD55"/>
  <c r="BD54"/>
  <c r="W33"/>
  <c i="2" r="F35"/>
  <c i="1" r="BB55"/>
  <c r="BB54"/>
  <c r="W31"/>
  <c i="2" r="F34"/>
  <c i="1" r="BA55"/>
  <c r="BA54"/>
  <c r="W30"/>
  <c i="2" r="J34"/>
  <c i="1" r="AW55"/>
  <c i="2" r="F36"/>
  <c i="1" r="BC55"/>
  <c r="BC54"/>
  <c r="W32"/>
  <c i="2" l="1" r="T90"/>
  <c r="T89"/>
  <c r="R90"/>
  <c r="R89"/>
  <c r="P90"/>
  <c r="P89"/>
  <c i="1" r="AU55"/>
  <c i="2" r="BK90"/>
  <c r="J90"/>
  <c r="J60"/>
  <c r="J91"/>
  <c r="J61"/>
  <c r="BK284"/>
  <c r="J284"/>
  <c r="J67"/>
  <c i="1" r="AY54"/>
  <c r="AW54"/>
  <c r="AK30"/>
  <c r="AX54"/>
  <c i="2" r="J33"/>
  <c i="1" r="AV55"/>
  <c r="AT55"/>
  <c i="2" r="F33"/>
  <c i="1" r="AZ55"/>
  <c r="AZ54"/>
  <c r="AV54"/>
  <c r="AK29"/>
  <c r="AU54"/>
  <c i="2" l="1" r="BK89"/>
  <c r="J89"/>
  <c r="J59"/>
  <c i="1" r="AT54"/>
  <c r="W29"/>
  <c i="2" l="1" r="J30"/>
  <c i="1" r="AG55"/>
  <c r="AG54"/>
  <c r="AK26"/>
  <c r="AK35"/>
  <c l="1" r="AN55"/>
  <c i="2" r="J39"/>
  <c i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<sst xmlns="http://schemas.openxmlformats.org/spreadsheetml/2006/main">
  <si>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</si>
  <si>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</si>
  <si>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</si>
  <si>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</si>
  <si>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</si>
  <si>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{49392eea-5fe0-4456-ad53-abbf717f78e7}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</si>
  <si>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</si>
  <si>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</si>
  <si>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</si>
  <si>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</si>
  <si>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</si>
  <si>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</si>
  <si>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</si>
  <si>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</si>
  <si>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2021-069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</si>
  <si>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</si>
  <si>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</si>
  <si>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Zřízení závorového systému na parkovací ploše ul. Hálkova, Chomutov</t>
  </si>
  <si>
    <t>KSO:</t>
  </si>
  <si>
    <t/>
  </si>
  <si>
    <t>CC-CZ:</t>
  </si>
  <si>
    <t>Místo:</t>
  </si>
  <si>
    <t>ul. Hálkova, Chomutov</t>
  </si>
  <si>
    <t>Datum:</t>
  </si>
  <si>
    <t>17. 6. 2021</t>
  </si>
  <si>
    <t>Zadavatel:</t>
  </si>
  <si>
    <t>IČ:</t>
  </si>
  <si>
    <t>Statutární město Chomutov, Zborovská 4602,Chomutov</t>
  </si>
  <si>
    <t>DIČ:</t>
  </si>
  <si>
    <t>Uchazeč:</t>
  </si>
  <si>
    <t>Vyplň údaj</t>
  </si>
  <si>
    <t>Projektant:</t>
  </si>
  <si>
    <t>03258106</t>
  </si>
  <si>
    <t>IQ PROJEKT s.r.o.</t>
  </si>
  <si>
    <t>CZ03258106</t>
  </si>
  <si>
    <t>True</t>
  </si>
  <si>
    <t>Zpracovatel:</t>
  </si>
  <si>
    <t>75900513</t>
  </si>
  <si>
    <t>Ing. Kateřina Tumpachová</t>
  </si>
  <si>
    <t>CZ7556082479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</si>
  <si>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</si>
  <si>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</si>
  <si>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</si>
  <si>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</si>
  <si>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</si>
  <si>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</si>
  <si>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</si>
  <si>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</si>
  <si>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</si>
  <si>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</si>
  <si>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</si>
  <si>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</si>
  <si>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</si>
  <si>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</si>
  <si>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</si>
  <si>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</si>
  <si>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</si>
  <si>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</si>
  <si>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</si>
  <si>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</si>
  <si>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</si>
  <si>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</si>
  <si>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</si>
  <si>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</si>
  <si>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</si>
  <si>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</si>
  <si>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</si>
  <si>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</si>
  <si>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</si>
  <si>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</si>
  <si>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</si>
  <si>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</si>
  <si>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</si>
  <si>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</si>
  <si>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</si>
  <si>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</si>
  <si>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</si>
  <si>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</si>
  <si>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</si>
  <si>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</si>
  <si>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</si>
  <si>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</si>
  <si>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</t>
  </si>
  <si>
    <t>{69bcba92-21fb-445b-968f-09e993395f86}</t>
  </si>
  <si>
    <t>2</t>
  </si>
  <si>
    <t>KRYCÍ LIST SOUPISU PRACÍ</t>
  </si>
  <si>
    <t>Objekt:</t>
  </si>
  <si>
    <t>1 - Zřízení závorového systému na parkovací ploše ul. Hálkova, Chomutov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</si>
  <si>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</si>
  <si>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</si>
  <si>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</si>
  <si>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</si>
  <si>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</si>
  <si>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</si>
  <si>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</si>
  <si>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</si>
  <si>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</si>
  <si>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</si>
  <si>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</si>
  <si>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</si>
  <si>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</si>
  <si>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</si>
  <si>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</si>
  <si>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</si>
  <si>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</si>
  <si>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</si>
  <si>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</si>
  <si>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</si>
  <si>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</si>
  <si>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</si>
  <si>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</si>
  <si>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</si>
  <si>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</si>
  <si>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</si>
  <si>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</si>
  <si>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</si>
  <si>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</si>
  <si>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</si>
  <si>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</si>
  <si>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</si>
  <si>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113107322</t>
  </si>
  <si>
    <t>Odstranění podkladu z kameniva drceného tl 200 mm strojně pl do 50 m2</t>
  </si>
  <si>
    <t>m2</t>
  </si>
  <si>
    <t>CS ÚRS 2021 01</t>
  </si>
  <si>
    <t>4</t>
  </si>
  <si>
    <t>1848669209</t>
  </si>
  <si>
    <t>PP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</si>
  <si>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</si>
  <si>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113107331</t>
  </si>
  <si>
    <t>Odstranění podkladu z betonu prostého tl 150 mm strojně pl do 50 m2</t>
  </si>
  <si>
    <t>-79406897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</si>
  <si>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</si>
  <si>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3</t>
  </si>
  <si>
    <t>113107341</t>
  </si>
  <si>
    <t>Odstranění podkladu živičného tl 50 mm strojně pl do 50 m2</t>
  </si>
  <si>
    <t>100591789</t>
  </si>
  <si>
    <t>Odstranění podkladů nebo krytů strojně plochy jednotlivě do 50 m2 s přemístěním hmot na skládku na vzdálenost do 3 m nebo s naložením na dopravní prostředek živičných, o tl. vrstvy do 50 mm</t>
  </si>
  <si>
    <t>113202111</t>
  </si>
  <si>
    <t>Vytrhání obrub krajníků obrubníků stojatých</t>
  </si>
  <si>
    <t>m</t>
  </si>
  <si>
    <t>-347884726</t>
  </si>
  <si>
    <t>Vytrhání obrub s vybouráním lože, s přemístěním hmot na skládku na vzdálenost do 3 m nebo s naložením na dopravní prostředek z krajníků nebo obrubníků stojatých</t>
  </si>
  <si>
    <t>5</t>
  </si>
  <si>
    <t>131213102</t>
  </si>
  <si>
    <t>Hloubení jam v nesoudržných horninách třídy těžitelnosti I, skupiny 3 ručně</t>
  </si>
  <si>
    <t>m3</t>
  </si>
  <si>
    <t>-1879795006</t>
  </si>
  <si>
    <t>Hloubení jam ručně zapažených i nezapažených s urovnáním dna do předepsaného profilu a spádu v hornině třídy těžitelnosti I skupiny 3 nesoudržných</t>
  </si>
  <si>
    <t>VV</t>
  </si>
  <si>
    <t>1,544*2</t>
  </si>
  <si>
    <t>6</t>
  </si>
  <si>
    <t>162751114</t>
  </si>
  <si>
    <t>Vodorovné přemístění do 7000 m výkopku/sypaniny z horniny třídy těžitelnosti I, skupiny 1 až 3</t>
  </si>
  <si>
    <t>-1960322529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</si>
  <si>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</si>
  <si>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7</t>
  </si>
  <si>
    <t>171201231</t>
  </si>
  <si>
    <t>Poplatek za uložení zeminy a kamení na recyklační skládce (skládkovné) kód odpadu 17 05 04</t>
  </si>
  <si>
    <t>t</t>
  </si>
  <si>
    <t>-1388986934</t>
  </si>
  <si>
    <t>Poplatek za uložení stavebního odpadu na recyklační skládce (skládkovné) zeminy a kamení zatříděného do Katalogu odpadů pod kódem 17 05 04</t>
  </si>
  <si>
    <t>1,544*1,8 'Přepočtené koeficientem množství</t>
  </si>
  <si>
    <t>8</t>
  </si>
  <si>
    <t>171251201</t>
  </si>
  <si>
    <t>Uložení sypaniny na skládky nebo meziskládky</t>
  </si>
  <si>
    <t>577636778</t>
  </si>
  <si>
    <t>Uložení sypaniny na skládky nebo meziskládky bez hutnění s upravením uložené sypaniny do předepsaného tvaru</t>
  </si>
  <si>
    <t>9</t>
  </si>
  <si>
    <t>174111101</t>
  </si>
  <si>
    <t>Zásyp jam, šachet rýh nebo kolem objektů sypaninou se zhutněním ručně</t>
  </si>
  <si>
    <t>-625817104</t>
  </si>
  <si>
    <t>Zásyp sypaninou z jakékoliv horniny ručně s uložením výkopku ve vrstvách se zhutněním jam, šachet, rýh nebo kolem objektů v těchto vykopávkách</t>
  </si>
  <si>
    <t>Zakládání</t>
  </si>
  <si>
    <t>10</t>
  </si>
  <si>
    <t>275313611</t>
  </si>
  <si>
    <t>Základové patky z betonu tř. C 16/20</t>
  </si>
  <si>
    <t>-257708380</t>
  </si>
  <si>
    <t>Základy z betonu prostého patky a bloky z betonu kamenem neprokládaného tř. C 16/20</t>
  </si>
  <si>
    <t>zahraz.sloupy</t>
  </si>
  <si>
    <t>0,4*0,4*0,5*4</t>
  </si>
  <si>
    <t>závory</t>
  </si>
  <si>
    <t>4*0,4*0,4*0,8</t>
  </si>
  <si>
    <t>2*0,25*0,25*0,8</t>
  </si>
  <si>
    <t>1*0,6*0,6*0,8</t>
  </si>
  <si>
    <t>dopr.značky</t>
  </si>
  <si>
    <t>0,3*0,3*0,6*6</t>
  </si>
  <si>
    <t>Součet</t>
  </si>
  <si>
    <t>11</t>
  </si>
  <si>
    <t>275351121</t>
  </si>
  <si>
    <t>Zřízení bednění základových patek</t>
  </si>
  <si>
    <t>849531559</t>
  </si>
  <si>
    <t>Bednění základů patek zřízení</t>
  </si>
  <si>
    <t>0,4*4*0,5*4</t>
  </si>
  <si>
    <t>4*0,4*4*0,8</t>
  </si>
  <si>
    <t>2*0,25*4*0,8</t>
  </si>
  <si>
    <t>1*0,6*4*0,8</t>
  </si>
  <si>
    <t>0,3*4*0,6*6</t>
  </si>
  <si>
    <t>12</t>
  </si>
  <si>
    <t>275351122</t>
  </si>
  <si>
    <t>Odstranění bednění základových patek</t>
  </si>
  <si>
    <t>-1130497381</t>
  </si>
  <si>
    <t>Bednění základů patek odstranění</t>
  </si>
  <si>
    <t>Komunikace pozemní</t>
  </si>
  <si>
    <t>13</t>
  </si>
  <si>
    <t>561121111</t>
  </si>
  <si>
    <t>Podklad z mechanicky zpevněné zeminy MZ tl 150 mm</t>
  </si>
  <si>
    <t>-354099337</t>
  </si>
  <si>
    <t>Zřízení podkladu nebo ochranné vrstvy vozovky z mechanicky zpevněné zeminy MZ bez přidání pojiva nebo vylepšovacího materiálu, s rozprostřením, vlhčením, promísením a zhutněním, tloušťka po zhutnění 150 mm</t>
  </si>
  <si>
    <t>14</t>
  </si>
  <si>
    <t>M</t>
  </si>
  <si>
    <t>10364100</t>
  </si>
  <si>
    <t>zemina pro terénní úpravy - tříděná</t>
  </si>
  <si>
    <t>-1970134466</t>
  </si>
  <si>
    <t>35,630*0,15</t>
  </si>
  <si>
    <t>5,345*1,8 'Přepočtené koeficientem množství</t>
  </si>
  <si>
    <t>564921511</t>
  </si>
  <si>
    <t>Podklad z R-materiálu tl 60 mm</t>
  </si>
  <si>
    <t>-1287751613</t>
  </si>
  <si>
    <t>Podklad nebo podsyp z R-materiálu s rozprostřením a zhutněním, po zhutnění tl. 60 mm</t>
  </si>
  <si>
    <t>35,63-11,38</t>
  </si>
  <si>
    <t>16</t>
  </si>
  <si>
    <t>571908111</t>
  </si>
  <si>
    <t>Kryt vymývaným dekoračním kamenivem (kačírkem) tl 200 mm</t>
  </si>
  <si>
    <t>1264364751</t>
  </si>
  <si>
    <t>Kryt vymývaným dekoračním kamenivem (kačírkem) tl. 200 mm</t>
  </si>
  <si>
    <t>17</t>
  </si>
  <si>
    <t>573191111</t>
  </si>
  <si>
    <t>Postřik infiltrační kationaktivní emulzí v množství 1 kg/m2</t>
  </si>
  <si>
    <t>-296124621</t>
  </si>
  <si>
    <t>Postřik infiltrační kationaktivní emulzí v množství 1,00 kg/m2</t>
  </si>
  <si>
    <t>18</t>
  </si>
  <si>
    <t>573231106</t>
  </si>
  <si>
    <t>Postřik živičný spojovací ze silniční emulze v množství 0,30 kg/m2</t>
  </si>
  <si>
    <t>1193222472</t>
  </si>
  <si>
    <t>Postřik spojovací PS bez posypu kamenivem ze silniční emulze, v množství 0,30 kg/m2</t>
  </si>
  <si>
    <t>19</t>
  </si>
  <si>
    <t>577133111</t>
  </si>
  <si>
    <t>Asfaltový beton vrstva obrusná ACO 8 (ABJ) tl 40 mm š do 3 m z nemodifikovaného asfaltu</t>
  </si>
  <si>
    <t>1345236567</t>
  </si>
  <si>
    <t>Asfaltový beton vrstva obrusná ACO 8 (ABJ) s rozprostřením a se zhutněním z nemodifikovaného asfaltu v pruhu šířky do 3 m, po zhutnění tl. 40 mm</t>
  </si>
  <si>
    <t>20</t>
  </si>
  <si>
    <t>596211110</t>
  </si>
  <si>
    <t>Kladení zámkové dlažby komunikací pro pěší tl 60 mm skupiny A pl do 50 m2</t>
  </si>
  <si>
    <t>-1109169316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</si>
  <si>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</si>
  <si>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59245006</t>
  </si>
  <si>
    <t>dlažba tvar obdélník betonová pro nevidomé 200x100x60mm barevná</t>
  </si>
  <si>
    <t>790543226</t>
  </si>
  <si>
    <t>11,38*1,1 'Přepočtené koeficientem množství</t>
  </si>
  <si>
    <t>Ostatní konstrukce a práce, bourání</t>
  </si>
  <si>
    <t>22</t>
  </si>
  <si>
    <t>912111112</t>
  </si>
  <si>
    <t>Montáž zábrany parkovací sloupku v do 800 mm se zabetonovanou patkou</t>
  </si>
  <si>
    <t>kus</t>
  </si>
  <si>
    <t>-263165156</t>
  </si>
  <si>
    <t>Montáž zábrany parkovací tvaru sloupku do výšky 800 mm se zabetonovanou patkou</t>
  </si>
  <si>
    <t>23</t>
  </si>
  <si>
    <t>59231479</t>
  </si>
  <si>
    <t>sloupek dělící betonový komolý osmistěnný pro pěší zónu tryskaný D 230-350x940mm</t>
  </si>
  <si>
    <t>483734004</t>
  </si>
  <si>
    <t>24</t>
  </si>
  <si>
    <t>914111111</t>
  </si>
  <si>
    <t>Montáž svislé dopravní značky do velikosti 1 m2 objímkami na sloupek nebo konzolu</t>
  </si>
  <si>
    <t>-1753530697</t>
  </si>
  <si>
    <t>Montáž svislé dopravní značky základní velikosti do 1 m2 objímkami na sloupky nebo konzoly</t>
  </si>
  <si>
    <t>přemístěné značky</t>
  </si>
  <si>
    <t>IP12</t>
  </si>
  <si>
    <t>B29</t>
  </si>
  <si>
    <t>IP13c</t>
  </si>
  <si>
    <t>Mezisoučet</t>
  </si>
  <si>
    <t>nové značky</t>
  </si>
  <si>
    <t>C4a</t>
  </si>
  <si>
    <t>E8d</t>
  </si>
  <si>
    <t>25</t>
  </si>
  <si>
    <t>40445620</t>
  </si>
  <si>
    <t>zákazové, příkazové dopravní značky B1-B34, C1-15 700mm</t>
  </si>
  <si>
    <t>-312714162</t>
  </si>
  <si>
    <t>26</t>
  </si>
  <si>
    <t>40445625</t>
  </si>
  <si>
    <t>informativní značky provozní IP8, IP9, IP11-IP13 500x700mm</t>
  </si>
  <si>
    <t>530424160</t>
  </si>
  <si>
    <t>27</t>
  </si>
  <si>
    <t>40445649</t>
  </si>
  <si>
    <t>dodatkové tabulky E3-E5, E8, E14-E16 500x150mm</t>
  </si>
  <si>
    <t>1579878561</t>
  </si>
  <si>
    <t>28</t>
  </si>
  <si>
    <t>914511111</t>
  </si>
  <si>
    <t>Montáž sloupku dopravních značek délky do 3,5 m s betonovým základem</t>
  </si>
  <si>
    <t>-1377963314</t>
  </si>
  <si>
    <t>Montáž sloupku dopravních značek délky do 3,5 m do betonového základu</t>
  </si>
  <si>
    <t>29</t>
  </si>
  <si>
    <t>40445225</t>
  </si>
  <si>
    <t>sloupek pro dopravní značku Zn D 60mm v 3,5m</t>
  </si>
  <si>
    <t>-795489813</t>
  </si>
  <si>
    <t>30</t>
  </si>
  <si>
    <t>40445256</t>
  </si>
  <si>
    <t>svorka upínací na sloupek dopravní značky D 60mm</t>
  </si>
  <si>
    <t>-2046313664</t>
  </si>
  <si>
    <t>31</t>
  </si>
  <si>
    <t>40445253</t>
  </si>
  <si>
    <t>víčko plastové na sloupek D 60mm</t>
  </si>
  <si>
    <t>-799797087</t>
  </si>
  <si>
    <t>32</t>
  </si>
  <si>
    <t>915211112</t>
  </si>
  <si>
    <t>Vodorovné dopravní značení dělící čáry souvislé š 125 mm retroreflexní bílý plast</t>
  </si>
  <si>
    <t>-951685184</t>
  </si>
  <si>
    <t>Vodorovné dopravní značení stříkaným plastem dělící čára šířky 125 mm souvislá bílá retroreflexní</t>
  </si>
  <si>
    <t>V10b</t>
  </si>
  <si>
    <t>58*5,0</t>
  </si>
  <si>
    <t>33</t>
  </si>
  <si>
    <t>915231112</t>
  </si>
  <si>
    <t>Vodorovné dopravní značení přechody pro chodce, šipky, symboly retroreflexní bílý plast</t>
  </si>
  <si>
    <t>1146426704</t>
  </si>
  <si>
    <t>Vodorovné dopravní značení stříkaným plastem přechody pro chodce, šipky, symboly nápisy bílé retroreflexní</t>
  </si>
  <si>
    <t>V13</t>
  </si>
  <si>
    <t>(0,5*(6,64+14))</t>
  </si>
  <si>
    <t>v10G</t>
  </si>
  <si>
    <t>2*1,5</t>
  </si>
  <si>
    <t>34</t>
  </si>
  <si>
    <t>915231116R</t>
  </si>
  <si>
    <t>Vodorovné dopravní značení přechody pro chodce, šipky, symboly retroreflexní červeně</t>
  </si>
  <si>
    <t>vlastní</t>
  </si>
  <si>
    <t>927843218</t>
  </si>
  <si>
    <t>Vodorovné dopravní značení stříkaným plastem přechody pro chodce, šipky, symboly nápisy červeně retroreflexní</t>
  </si>
  <si>
    <t>společný prostor</t>
  </si>
  <si>
    <t>1,2*5,0</t>
  </si>
  <si>
    <t>35</t>
  </si>
  <si>
    <t>915341113</t>
  </si>
  <si>
    <t>Předformátované vodorovné dopravní značení šipka délky 5 m</t>
  </si>
  <si>
    <t>1636705959</t>
  </si>
  <si>
    <t>Vodorovné značení předformovaným termoplastem šipky velikosti 5 m</t>
  </si>
  <si>
    <t>36</t>
  </si>
  <si>
    <t>915351111</t>
  </si>
  <si>
    <t>Předformátované vodorovné dopravní značení číslice nebo písmeno délky do 1 m</t>
  </si>
  <si>
    <t>160810751</t>
  </si>
  <si>
    <t>Vodorovné značení předformovaným termoplastem písmena nebo číslice velikosti do 1 m</t>
  </si>
  <si>
    <t>nápis VJEZD</t>
  </si>
  <si>
    <t>nápis VÝJEZD</t>
  </si>
  <si>
    <t>37</t>
  </si>
  <si>
    <t>915611111</t>
  </si>
  <si>
    <t>Předznačení vodorovného liniového značení</t>
  </si>
  <si>
    <t>2086035554</t>
  </si>
  <si>
    <t>Předznačení pro vodorovné značení stříkané barvou nebo prováděné z nátěrových hmot liniové dělicí čáry, vodicí proužky</t>
  </si>
  <si>
    <t>38</t>
  </si>
  <si>
    <t>915621111</t>
  </si>
  <si>
    <t>Předznačení vodorovného plošného značení</t>
  </si>
  <si>
    <t>-482892383</t>
  </si>
  <si>
    <t>Předznačení pro vodorovné značení stříkané barvou nebo prováděné z nátěrových hmot plošné šipky, symboly, nápisy</t>
  </si>
  <si>
    <t>39</t>
  </si>
  <si>
    <t>916131113</t>
  </si>
  <si>
    <t>Osazení silničního obrubníku betonového ležatého s boční opěrou do lože z betonu prostého</t>
  </si>
  <si>
    <t>-1029411127</t>
  </si>
  <si>
    <t>Osazení silničního obrubníku betonového se zřízením lože, s vyplněním a zatřením spár cementovou maltou ležatého s boční opěrou z betonu prostého, do lože z betonu prostého</t>
  </si>
  <si>
    <t>40</t>
  </si>
  <si>
    <t>59217029</t>
  </si>
  <si>
    <t>obrubník betonový silniční nájezdový 1000x150x150mm</t>
  </si>
  <si>
    <t>-625863457</t>
  </si>
  <si>
    <t>12,43*1,1 'Přepočtené koeficientem množství</t>
  </si>
  <si>
    <t>41</t>
  </si>
  <si>
    <t>916131213</t>
  </si>
  <si>
    <t>Osazení silničního obrubníku betonového stojatého s boční opěrou do lože z betonu prostého</t>
  </si>
  <si>
    <t>-1561179952</t>
  </si>
  <si>
    <t>Osazení silničního obrubníku betonového se zřízením lože, s vyplněním a zatřením spár cementovou maltou stojatého s boční opěrou z betonu prostého, do lože z betonu prostého</t>
  </si>
  <si>
    <t>42</t>
  </si>
  <si>
    <t>59217030</t>
  </si>
  <si>
    <t>obrubník betonový silniční přechodový 1000x150x150-250mm</t>
  </si>
  <si>
    <t>-87593456</t>
  </si>
  <si>
    <t>3*1,1 'Přepočtené koeficientem množství</t>
  </si>
  <si>
    <t>43</t>
  </si>
  <si>
    <t>916371214</t>
  </si>
  <si>
    <t>Osazení skrytého flexibilního zahradního obrubníku plastového zarytím včetně začištění</t>
  </si>
  <si>
    <t>-469134874</t>
  </si>
  <si>
    <t>44</t>
  </si>
  <si>
    <t>27245186</t>
  </si>
  <si>
    <t>obrubník zahradní z recyklovaného materiálu 25mx250mmx4mm</t>
  </si>
  <si>
    <t>-243479285</t>
  </si>
  <si>
    <t>84,4*1,1 'Přepočtené koeficientem množství</t>
  </si>
  <si>
    <t>45</t>
  </si>
  <si>
    <t>916991121</t>
  </si>
  <si>
    <t>Lože pod obrubníky, krajníky nebo obruby z dlažebních kostek z betonu prostého</t>
  </si>
  <si>
    <t>-264400093</t>
  </si>
  <si>
    <t>Lože pod obrubníky, krajníky nebo obruby z dlažebních kostek z betonu prostého</t>
  </si>
  <si>
    <t>3*0,05</t>
  </si>
  <si>
    <t>12,43*0,06</t>
  </si>
  <si>
    <t>46</t>
  </si>
  <si>
    <t>966006132</t>
  </si>
  <si>
    <t>Odstranění značek dopravních nebo orientačních se sloupky s betonovými patkami</t>
  </si>
  <si>
    <t>357654909</t>
  </si>
  <si>
    <t>Odstranění dopravních nebo orientačních značek se sloupkem s uložením hmot na vzdálenost do 20 m nebo s naložením na dopravní prostředek, se zásypem jam a jeho zhutněním s betonovou patkou</t>
  </si>
  <si>
    <t>47</t>
  </si>
  <si>
    <t>966006211</t>
  </si>
  <si>
    <t>Odstranění svislých dopravních značek ze sloupů, sloupků nebo konzol</t>
  </si>
  <si>
    <t>1055018005</t>
  </si>
  <si>
    <t>Odstranění (demontáž) svislých dopravních značek s odklizením materiálu na skládku na vzdálenost do 20 m nebo s naložením na dopravní prostředek ze sloupů, sloupků nebo konzol</t>
  </si>
  <si>
    <t>E13</t>
  </si>
  <si>
    <t>48</t>
  </si>
  <si>
    <t>966006251</t>
  </si>
  <si>
    <t>Odstranění zábrany parkovací zabetonovaného sloupku v do 800 mm</t>
  </si>
  <si>
    <t>-1141445161</t>
  </si>
  <si>
    <t>Odstranění parkovací zábrany s odklizením materiálu na vzdálenost do 20 m nebo s naložením na dopravní prostředek sloupku zabetonovaného</t>
  </si>
  <si>
    <t>49</t>
  </si>
  <si>
    <t>966007111</t>
  </si>
  <si>
    <t>Odstranění vodorovného značení frézováním barvy z čáry š do 125 mm</t>
  </si>
  <si>
    <t>1931704550</t>
  </si>
  <si>
    <t>Odstranění vodorovného dopravního značení frézováním značeného barvou čáry šířky do 125 mm</t>
  </si>
  <si>
    <t>60*5,0</t>
  </si>
  <si>
    <t>997</t>
  </si>
  <si>
    <t>Přesun sutě</t>
  </si>
  <si>
    <t>50</t>
  </si>
  <si>
    <t>997013631</t>
  </si>
  <si>
    <t>Poplatek za uložení na skládce (skládkovné) stavebního odpadu směsného kód odpadu 17 09 04</t>
  </si>
  <si>
    <t>-882158910</t>
  </si>
  <si>
    <t>Poplatek za uložení stavebního odpadu na skládce (skládkovné) směsného stavebního a demoličního zatříděného do Katalogu odpadů pod kódem 17 09 04</t>
  </si>
  <si>
    <t>51</t>
  </si>
  <si>
    <t>997221561</t>
  </si>
  <si>
    <t>Vodorovná doprava suti z kusových materiálů do 1 km</t>
  </si>
  <si>
    <t>5326020</t>
  </si>
  <si>
    <t>Vodorovná doprava suti bez naložení, ale se složením a s hrubým urovnáním z kusových materiálů, na vzdálenost do 1 km</t>
  </si>
  <si>
    <t>52</t>
  </si>
  <si>
    <t>997221569</t>
  </si>
  <si>
    <t>Příplatek ZKD 1 km u vodorovné dopravy suti z kusových materiálů</t>
  </si>
  <si>
    <t>139681800</t>
  </si>
  <si>
    <t>Vodorovná doprava suti bez naložení, ale se složením a s hrubým urovnáním Příplatek k ceně za každý další i započatý 1 km přes 1 km</t>
  </si>
  <si>
    <t>30,389*6 'Přepočtené koeficientem množství</t>
  </si>
  <si>
    <t>53</t>
  </si>
  <si>
    <t>997221611</t>
  </si>
  <si>
    <t>Nakládání suti na dopravní prostředky pro vodorovnou dopravu</t>
  </si>
  <si>
    <t>-1277185956</t>
  </si>
  <si>
    <t>Nakládání na dopravní prostředky pro vodorovnou dopravu suti</t>
  </si>
  <si>
    <t>54</t>
  </si>
  <si>
    <t>997221861</t>
  </si>
  <si>
    <t>Poplatek za uložení stavebního odpadu na recyklační skládce (skládkovné) z prostého betonu pod kódem 17 01 01</t>
  </si>
  <si>
    <t>254061772</t>
  </si>
  <si>
    <t>Poplatek za uložení stavebního odpadu na recyklační skládce (skládkovné) z prostého betonu zatříděného do Katalogu odpadů pod kódem 17 01 01</t>
  </si>
  <si>
    <t>11,58+3,547</t>
  </si>
  <si>
    <t>55</t>
  </si>
  <si>
    <t>997221873</t>
  </si>
  <si>
    <t>-1131500066</t>
  </si>
  <si>
    <t>56</t>
  </si>
  <si>
    <t>997221875</t>
  </si>
  <si>
    <t>Poplatek za uložení stavebního odpadu na recyklační skládce (skládkovné) asfaltového bez obsahu dehtu zatříděného do Katalogu odpadů pod kódem 17 03 02</t>
  </si>
  <si>
    <t>-331290318</t>
  </si>
  <si>
    <t>998</t>
  </si>
  <si>
    <t>Přesun hmot</t>
  </si>
  <si>
    <t>57</t>
  </si>
  <si>
    <t>998225111</t>
  </si>
  <si>
    <t>Přesun hmot pro pozemní komunikace s krytem z kamene, monolitickým betonovým nebo živičným</t>
  </si>
  <si>
    <t>1190236042</t>
  </si>
  <si>
    <t>Přesun hmot pro komunikace s krytem z kameniva, monolitickým betonovým nebo živičným dopravní vzdálenost do 200 m jakékoliv délky objektu</t>
  </si>
  <si>
    <t>VRN</t>
  </si>
  <si>
    <t>Vedlejší rozpočtové náklady</t>
  </si>
  <si>
    <t>VRN1</t>
  </si>
  <si>
    <t>Průzkumné, geodetické a projektové práce</t>
  </si>
  <si>
    <t>58</t>
  </si>
  <si>
    <t>013254000</t>
  </si>
  <si>
    <t>Dokumentace skutečného provedení stavby</t>
  </si>
  <si>
    <t>kpl</t>
  </si>
  <si>
    <t>1024</t>
  </si>
  <si>
    <t>1219901250</t>
  </si>
  <si>
    <t>VRN3</t>
  </si>
  <si>
    <t>Zařízení staveniště</t>
  </si>
  <si>
    <t>59</t>
  </si>
  <si>
    <t>030001000</t>
  </si>
  <si>
    <t>-406252491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</si>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</sst>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34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37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39</v>
      </c>
      <c r="AO20" s="24"/>
      <c r="AP20" s="24"/>
      <c r="AQ20" s="24"/>
      <c r="AR20" s="22"/>
      <c r="BE20" s="33"/>
      <c r="BS20" s="19" t="s">
        <v>35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2021-069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Zřízení závorového systému na parkovací ploše ul. Hálkova, Chomutov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ul. Hálkova, Chomutov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17. 6. 2021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Chomutov, Zborovská 4602,Chomutov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IQ PROJEKT s.r.o.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Ing. Kateřina Tumpachová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24.7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17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'1 - Zřízení závorového sy...'!J30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82</v>
      </c>
      <c r="AR55" s="120"/>
      <c r="AS55" s="121">
        <v>0</v>
      </c>
      <c r="AT55" s="122">
        <f>ROUND(SUM(AV55:AW55),2)</f>
        <v>0</v>
      </c>
      <c r="AU55" s="123">
        <f>'1 - Zřízení závorového sy...'!P89</f>
        <v>0</v>
      </c>
      <c r="AV55" s="122">
        <f>'1 - Zřízení závorového sy...'!J33</f>
        <v>0</v>
      </c>
      <c r="AW55" s="122">
        <f>'1 - Zřízení závorového sy...'!J34</f>
        <v>0</v>
      </c>
      <c r="AX55" s="122">
        <f>'1 - Zřízení závorového sy...'!J35</f>
        <v>0</v>
      </c>
      <c r="AY55" s="122">
        <f>'1 - Zřízení závorového sy...'!J36</f>
        <v>0</v>
      </c>
      <c r="AZ55" s="122">
        <f>'1 - Zřízení závorového sy...'!F33</f>
        <v>0</v>
      </c>
      <c r="BA55" s="122">
        <f>'1 - Zřízení závorového sy...'!F34</f>
        <v>0</v>
      </c>
      <c r="BB55" s="122">
        <f>'1 - Zřízení závorového sy...'!F35</f>
        <v>0</v>
      </c>
      <c r="BC55" s="122">
        <f>'1 - Zřízení závorového sy...'!F36</f>
        <v>0</v>
      </c>
      <c r="BD55" s="124">
        <f>'1 - Zřízení závorového sy...'!F37</f>
        <v>0</v>
      </c>
      <c r="BE55" s="7"/>
      <c r="BT55" s="125" t="s">
        <v>81</v>
      </c>
      <c r="BV55" s="125" t="s">
        <v>78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dkx1xa8zve0nnzpzSyCWi6s2ShNM6apgKfB5vc0696YxMdDM8fCXNR2rdIeGET/c5y/uQObeRJV5u+RCYzblxA==" hashValue="xl0CDdztN7egpn8kdVgxnHQtDhkV1QonUXeUe8oBqCYS2WBgMJ5JknY5jupoJKh051BiSXvbaaUXnWmifudc2A==" algorithmName="SHA-512" password="CB6D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 - Zřízení závorového sy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84</v>
      </c>
    </row>
    <row r="4" s="1" customFormat="1" ht="24.96" customHeight="1">
      <c r="B4" s="22"/>
      <c r="D4" s="128" t="s">
        <v>85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>Zřízení závorového systému na parkovací ploše ul. Hálkova, Chomutov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86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87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19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21</v>
      </c>
      <c r="E12" s="40"/>
      <c r="F12" s="134" t="s">
        <v>22</v>
      </c>
      <c r="G12" s="40"/>
      <c r="H12" s="40"/>
      <c r="I12" s="130" t="s">
        <v>23</v>
      </c>
      <c r="J12" s="135" t="str">
        <f>'Rekapitulace stavby'!AN8</f>
        <v>17. 6. 2021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25</v>
      </c>
      <c r="E14" s="40"/>
      <c r="F14" s="40"/>
      <c r="G14" s="40"/>
      <c r="H14" s="40"/>
      <c r="I14" s="130" t="s">
        <v>26</v>
      </c>
      <c r="J14" s="134" t="s">
        <v>19</v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">
        <v>27</v>
      </c>
      <c r="F15" s="40"/>
      <c r="G15" s="40"/>
      <c r="H15" s="40"/>
      <c r="I15" s="130" t="s">
        <v>28</v>
      </c>
      <c r="J15" s="134" t="s">
        <v>19</v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29</v>
      </c>
      <c r="E17" s="40"/>
      <c r="F17" s="40"/>
      <c r="G17" s="40"/>
      <c r="H17" s="40"/>
      <c r="I17" s="130" t="s">
        <v>26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28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31</v>
      </c>
      <c r="E20" s="40"/>
      <c r="F20" s="40"/>
      <c r="G20" s="40"/>
      <c r="H20" s="40"/>
      <c r="I20" s="130" t="s">
        <v>26</v>
      </c>
      <c r="J20" s="134" t="s">
        <v>32</v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">
        <v>33</v>
      </c>
      <c r="F21" s="40"/>
      <c r="G21" s="40"/>
      <c r="H21" s="40"/>
      <c r="I21" s="130" t="s">
        <v>28</v>
      </c>
      <c r="J21" s="134" t="s">
        <v>34</v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36</v>
      </c>
      <c r="E23" s="40"/>
      <c r="F23" s="40"/>
      <c r="G23" s="40"/>
      <c r="H23" s="40"/>
      <c r="I23" s="130" t="s">
        <v>26</v>
      </c>
      <c r="J23" s="134" t="s">
        <v>37</v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">
        <v>38</v>
      </c>
      <c r="F24" s="40"/>
      <c r="G24" s="40"/>
      <c r="H24" s="40"/>
      <c r="I24" s="130" t="s">
        <v>28</v>
      </c>
      <c r="J24" s="134" t="s">
        <v>39</v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40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42</v>
      </c>
      <c r="E30" s="40"/>
      <c r="F30" s="40"/>
      <c r="G30" s="40"/>
      <c r="H30" s="40"/>
      <c r="I30" s="40"/>
      <c r="J30" s="142">
        <f>ROUND(J89,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44</v>
      </c>
      <c r="G32" s="40"/>
      <c r="H32" s="40"/>
      <c r="I32" s="143" t="s">
        <v>43</v>
      </c>
      <c r="J32" s="143" t="s">
        <v>45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46</v>
      </c>
      <c r="E33" s="130" t="s">
        <v>47</v>
      </c>
      <c r="F33" s="145">
        <f>ROUND((SUM(BE89:BE290)),  2)</f>
        <v>0</v>
      </c>
      <c r="G33" s="40"/>
      <c r="H33" s="40"/>
      <c r="I33" s="146">
        <v>0.20999999999999999</v>
      </c>
      <c r="J33" s="145">
        <f>ROUND(((SUM(BE89:BE290))*I33),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48</v>
      </c>
      <c r="F34" s="145">
        <f>ROUND((SUM(BF89:BF290)),  2)</f>
        <v>0</v>
      </c>
      <c r="G34" s="40"/>
      <c r="H34" s="40"/>
      <c r="I34" s="146">
        <v>0.14999999999999999</v>
      </c>
      <c r="J34" s="145">
        <f>ROUND(((SUM(BF89:BF290))*I34),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49</v>
      </c>
      <c r="F35" s="145">
        <f>ROUND((SUM(BG89:BG290)),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50</v>
      </c>
      <c r="F36" s="145">
        <f>ROUND((SUM(BH89:BH290)),  2)</f>
        <v>0</v>
      </c>
      <c r="G36" s="40"/>
      <c r="H36" s="40"/>
      <c r="I36" s="146">
        <v>0.14999999999999999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51</v>
      </c>
      <c r="F37" s="145">
        <f>ROUND((SUM(BI89:BI290)),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52</v>
      </c>
      <c r="E39" s="149"/>
      <c r="F39" s="149"/>
      <c r="G39" s="150" t="s">
        <v>53</v>
      </c>
      <c r="H39" s="151" t="s">
        <v>54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88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Zřízení závorového systému na parkovací ploše ul. Hálkova, Chomutov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86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1 - Zřízení závorového systému na parkovací ploše ul. Hálkova, Chomutov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ul. Hálkova, Chomutov</v>
      </c>
      <c r="G52" s="42"/>
      <c r="H52" s="42"/>
      <c r="I52" s="34" t="s">
        <v>23</v>
      </c>
      <c r="J52" s="74" t="str">
        <f>IF(J12="","",J12)</f>
        <v>17. 6. 2021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Statutární město Chomutov, Zborovská 4602,Chomutov</v>
      </c>
      <c r="G54" s="42"/>
      <c r="H54" s="42"/>
      <c r="I54" s="34" t="s">
        <v>31</v>
      </c>
      <c r="J54" s="38" t="str">
        <f>E21</f>
        <v>IQ PROJEKT s.r.o.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Ing. Kateřina Tumpachová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89</v>
      </c>
      <c r="D57" s="160"/>
      <c r="E57" s="160"/>
      <c r="F57" s="160"/>
      <c r="G57" s="160"/>
      <c r="H57" s="160"/>
      <c r="I57" s="160"/>
      <c r="J57" s="161" t="s">
        <v>90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74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91</v>
      </c>
    </row>
    <row r="60" s="9" customFormat="1" ht="24.96" customHeight="1">
      <c r="A60" s="9"/>
      <c r="B60" s="163"/>
      <c r="C60" s="164"/>
      <c r="D60" s="165" t="s">
        <v>92</v>
      </c>
      <c r="E60" s="166"/>
      <c r="F60" s="166"/>
      <c r="G60" s="166"/>
      <c r="H60" s="166"/>
      <c r="I60" s="166"/>
      <c r="J60" s="167">
        <f>J90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93</v>
      </c>
      <c r="E61" s="172"/>
      <c r="F61" s="172"/>
      <c r="G61" s="172"/>
      <c r="H61" s="172"/>
      <c r="I61" s="172"/>
      <c r="J61" s="173">
        <f>J91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94</v>
      </c>
      <c r="E62" s="172"/>
      <c r="F62" s="172"/>
      <c r="G62" s="172"/>
      <c r="H62" s="172"/>
      <c r="I62" s="172"/>
      <c r="J62" s="173">
        <f>J112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95</v>
      </c>
      <c r="E63" s="172"/>
      <c r="F63" s="172"/>
      <c r="G63" s="172"/>
      <c r="H63" s="172"/>
      <c r="I63" s="172"/>
      <c r="J63" s="173">
        <f>J137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96</v>
      </c>
      <c r="E64" s="172"/>
      <c r="F64" s="172"/>
      <c r="G64" s="172"/>
      <c r="H64" s="172"/>
      <c r="I64" s="172"/>
      <c r="J64" s="173">
        <f>J160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97</v>
      </c>
      <c r="E65" s="172"/>
      <c r="F65" s="172"/>
      <c r="G65" s="172"/>
      <c r="H65" s="172"/>
      <c r="I65" s="172"/>
      <c r="J65" s="173">
        <f>J264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98</v>
      </c>
      <c r="E66" s="172"/>
      <c r="F66" s="172"/>
      <c r="G66" s="172"/>
      <c r="H66" s="172"/>
      <c r="I66" s="172"/>
      <c r="J66" s="173">
        <f>J281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3"/>
      <c r="C67" s="164"/>
      <c r="D67" s="165" t="s">
        <v>99</v>
      </c>
      <c r="E67" s="166"/>
      <c r="F67" s="166"/>
      <c r="G67" s="166"/>
      <c r="H67" s="166"/>
      <c r="I67" s="166"/>
      <c r="J67" s="167">
        <f>J284</f>
        <v>0</v>
      </c>
      <c r="K67" s="164"/>
      <c r="L67" s="168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9"/>
      <c r="C68" s="170"/>
      <c r="D68" s="171" t="s">
        <v>100</v>
      </c>
      <c r="E68" s="172"/>
      <c r="F68" s="172"/>
      <c r="G68" s="172"/>
      <c r="H68" s="172"/>
      <c r="I68" s="172"/>
      <c r="J68" s="173">
        <f>J285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101</v>
      </c>
      <c r="E69" s="172"/>
      <c r="F69" s="172"/>
      <c r="G69" s="172"/>
      <c r="H69" s="172"/>
      <c r="I69" s="172"/>
      <c r="J69" s="173">
        <f>J288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2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2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2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102</v>
      </c>
      <c r="D76" s="42"/>
      <c r="E76" s="42"/>
      <c r="F76" s="42"/>
      <c r="G76" s="42"/>
      <c r="H76" s="42"/>
      <c r="I76" s="42"/>
      <c r="J76" s="42"/>
      <c r="K76" s="42"/>
      <c r="L76" s="132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2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2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58" t="str">
        <f>E7</f>
        <v>Zřízení závorového systému na parkovací ploše ul. Hálkova, Chomutov</v>
      </c>
      <c r="F79" s="34"/>
      <c r="G79" s="34"/>
      <c r="H79" s="34"/>
      <c r="I79" s="42"/>
      <c r="J79" s="42"/>
      <c r="K79" s="42"/>
      <c r="L79" s="13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86</v>
      </c>
      <c r="D80" s="42"/>
      <c r="E80" s="42"/>
      <c r="F80" s="42"/>
      <c r="G80" s="42"/>
      <c r="H80" s="42"/>
      <c r="I80" s="42"/>
      <c r="J80" s="42"/>
      <c r="K80" s="42"/>
      <c r="L80" s="132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1 - Zřízení závorového systému na parkovací ploše ul. Hálkova, Chomutov</v>
      </c>
      <c r="F81" s="42"/>
      <c r="G81" s="42"/>
      <c r="H81" s="42"/>
      <c r="I81" s="42"/>
      <c r="J81" s="42"/>
      <c r="K81" s="42"/>
      <c r="L81" s="13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ul. Hálkova, Chomutov</v>
      </c>
      <c r="G83" s="42"/>
      <c r="H83" s="42"/>
      <c r="I83" s="34" t="s">
        <v>23</v>
      </c>
      <c r="J83" s="74" t="str">
        <f>IF(J12="","",J12)</f>
        <v>17. 6. 2021</v>
      </c>
      <c r="K83" s="42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Statutární město Chomutov, Zborovská 4602,Chomutov</v>
      </c>
      <c r="G85" s="42"/>
      <c r="H85" s="42"/>
      <c r="I85" s="34" t="s">
        <v>31</v>
      </c>
      <c r="J85" s="38" t="str">
        <f>E21</f>
        <v>IQ PROJEKT s.r.o.</v>
      </c>
      <c r="K85" s="42"/>
      <c r="L85" s="13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36</v>
      </c>
      <c r="J86" s="38" t="str">
        <f>E24</f>
        <v>Ing. Kateřina Tumpachová</v>
      </c>
      <c r="K86" s="42"/>
      <c r="L86" s="132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5"/>
      <c r="B88" s="176"/>
      <c r="C88" s="177" t="s">
        <v>103</v>
      </c>
      <c r="D88" s="178" t="s">
        <v>61</v>
      </c>
      <c r="E88" s="178" t="s">
        <v>57</v>
      </c>
      <c r="F88" s="178" t="s">
        <v>58</v>
      </c>
      <c r="G88" s="178" t="s">
        <v>104</v>
      </c>
      <c r="H88" s="178" t="s">
        <v>105</v>
      </c>
      <c r="I88" s="178" t="s">
        <v>106</v>
      </c>
      <c r="J88" s="178" t="s">
        <v>90</v>
      </c>
      <c r="K88" s="179" t="s">
        <v>107</v>
      </c>
      <c r="L88" s="180"/>
      <c r="M88" s="94" t="s">
        <v>19</v>
      </c>
      <c r="N88" s="95" t="s">
        <v>46</v>
      </c>
      <c r="O88" s="95" t="s">
        <v>108</v>
      </c>
      <c r="P88" s="95" t="s">
        <v>109</v>
      </c>
      <c r="Q88" s="95" t="s">
        <v>110</v>
      </c>
      <c r="R88" s="95" t="s">
        <v>111</v>
      </c>
      <c r="S88" s="95" t="s">
        <v>112</v>
      </c>
      <c r="T88" s="96" t="s">
        <v>113</v>
      </c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</row>
    <row r="89" s="2" customFormat="1" ht="22.8" customHeight="1">
      <c r="A89" s="40"/>
      <c r="B89" s="41"/>
      <c r="C89" s="101" t="s">
        <v>114</v>
      </c>
      <c r="D89" s="42"/>
      <c r="E89" s="42"/>
      <c r="F89" s="42"/>
      <c r="G89" s="42"/>
      <c r="H89" s="42"/>
      <c r="I89" s="42"/>
      <c r="J89" s="181">
        <f>BK89</f>
        <v>0</v>
      </c>
      <c r="K89" s="42"/>
      <c r="L89" s="46"/>
      <c r="M89" s="97"/>
      <c r="N89" s="182"/>
      <c r="O89" s="98"/>
      <c r="P89" s="183">
        <f>P90+P284</f>
        <v>0</v>
      </c>
      <c r="Q89" s="98"/>
      <c r="R89" s="183">
        <f>R90+R284</f>
        <v>56.430565799999997</v>
      </c>
      <c r="S89" s="98"/>
      <c r="T89" s="184">
        <f>T90+T284</f>
        <v>30.38869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75</v>
      </c>
      <c r="AU89" s="19" t="s">
        <v>91</v>
      </c>
      <c r="BK89" s="185">
        <f>BK90+BK284</f>
        <v>0</v>
      </c>
    </row>
    <row r="90" s="12" customFormat="1" ht="25.92" customHeight="1">
      <c r="A90" s="12"/>
      <c r="B90" s="186"/>
      <c r="C90" s="187"/>
      <c r="D90" s="188" t="s">
        <v>75</v>
      </c>
      <c r="E90" s="189" t="s">
        <v>115</v>
      </c>
      <c r="F90" s="189" t="s">
        <v>116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P91+P112+P137+P160+P264+P281</f>
        <v>0</v>
      </c>
      <c r="Q90" s="194"/>
      <c r="R90" s="195">
        <f>R91+R112+R137+R160+R264+R281</f>
        <v>56.430565799999997</v>
      </c>
      <c r="S90" s="194"/>
      <c r="T90" s="196">
        <f>T91+T112+T137+T160+T264+T281</f>
        <v>30.38869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81</v>
      </c>
      <c r="AT90" s="198" t="s">
        <v>75</v>
      </c>
      <c r="AU90" s="198" t="s">
        <v>76</v>
      </c>
      <c r="AY90" s="197" t="s">
        <v>117</v>
      </c>
      <c r="BK90" s="199">
        <f>BK91+BK112+BK137+BK160+BK264+BK281</f>
        <v>0</v>
      </c>
    </row>
    <row r="91" s="12" customFormat="1" ht="22.8" customHeight="1">
      <c r="A91" s="12"/>
      <c r="B91" s="186"/>
      <c r="C91" s="187"/>
      <c r="D91" s="188" t="s">
        <v>75</v>
      </c>
      <c r="E91" s="200" t="s">
        <v>81</v>
      </c>
      <c r="F91" s="200" t="s">
        <v>118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SUM(P92:P111)</f>
        <v>0</v>
      </c>
      <c r="Q91" s="194"/>
      <c r="R91" s="195">
        <f>SUM(R92:R111)</f>
        <v>0</v>
      </c>
      <c r="S91" s="194"/>
      <c r="T91" s="196">
        <f>SUM(T92:T111)</f>
        <v>28.950690000000002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81</v>
      </c>
      <c r="AT91" s="198" t="s">
        <v>75</v>
      </c>
      <c r="AU91" s="198" t="s">
        <v>81</v>
      </c>
      <c r="AY91" s="197" t="s">
        <v>117</v>
      </c>
      <c r="BK91" s="199">
        <f>SUM(BK92:BK111)</f>
        <v>0</v>
      </c>
    </row>
    <row r="92" s="2" customFormat="1" ht="14.4" customHeight="1">
      <c r="A92" s="40"/>
      <c r="B92" s="41"/>
      <c r="C92" s="202" t="s">
        <v>81</v>
      </c>
      <c r="D92" s="202" t="s">
        <v>119</v>
      </c>
      <c r="E92" s="203" t="s">
        <v>120</v>
      </c>
      <c r="F92" s="204" t="s">
        <v>121</v>
      </c>
      <c r="G92" s="205" t="s">
        <v>122</v>
      </c>
      <c r="H92" s="206">
        <v>35.630000000000003</v>
      </c>
      <c r="I92" s="207"/>
      <c r="J92" s="208">
        <f>ROUND(I92*H92,2)</f>
        <v>0</v>
      </c>
      <c r="K92" s="204" t="s">
        <v>123</v>
      </c>
      <c r="L92" s="46"/>
      <c r="M92" s="209" t="s">
        <v>19</v>
      </c>
      <c r="N92" s="210" t="s">
        <v>47</v>
      </c>
      <c r="O92" s="86"/>
      <c r="P92" s="211">
        <f>O92*H92</f>
        <v>0</v>
      </c>
      <c r="Q92" s="211">
        <v>0</v>
      </c>
      <c r="R92" s="211">
        <f>Q92*H92</f>
        <v>0</v>
      </c>
      <c r="S92" s="211">
        <v>0.28999999999999998</v>
      </c>
      <c r="T92" s="212">
        <f>S92*H92</f>
        <v>10.332700000000001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3" t="s">
        <v>124</v>
      </c>
      <c r="AT92" s="213" t="s">
        <v>119</v>
      </c>
      <c r="AU92" s="213" t="s">
        <v>84</v>
      </c>
      <c r="AY92" s="19" t="s">
        <v>117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9" t="s">
        <v>81</v>
      </c>
      <c r="BK92" s="214">
        <f>ROUND(I92*H92,2)</f>
        <v>0</v>
      </c>
      <c r="BL92" s="19" t="s">
        <v>124</v>
      </c>
      <c r="BM92" s="213" t="s">
        <v>125</v>
      </c>
    </row>
    <row r="93" s="2" customFormat="1">
      <c r="A93" s="40"/>
      <c r="B93" s="41"/>
      <c r="C93" s="42"/>
      <c r="D93" s="215" t="s">
        <v>126</v>
      </c>
      <c r="E93" s="42"/>
      <c r="F93" s="216" t="s">
        <v>127</v>
      </c>
      <c r="G93" s="42"/>
      <c r="H93" s="42"/>
      <c r="I93" s="217"/>
      <c r="J93" s="42"/>
      <c r="K93" s="42"/>
      <c r="L93" s="46"/>
      <c r="M93" s="218"/>
      <c r="N93" s="219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126</v>
      </c>
      <c r="AU93" s="19" t="s">
        <v>84</v>
      </c>
    </row>
    <row r="94" s="2" customFormat="1" ht="14.4" customHeight="1">
      <c r="A94" s="40"/>
      <c r="B94" s="41"/>
      <c r="C94" s="202" t="s">
        <v>84</v>
      </c>
      <c r="D94" s="202" t="s">
        <v>119</v>
      </c>
      <c r="E94" s="203" t="s">
        <v>128</v>
      </c>
      <c r="F94" s="204" t="s">
        <v>129</v>
      </c>
      <c r="G94" s="205" t="s">
        <v>122</v>
      </c>
      <c r="H94" s="206">
        <v>35.630000000000003</v>
      </c>
      <c r="I94" s="207"/>
      <c r="J94" s="208">
        <f>ROUND(I94*H94,2)</f>
        <v>0</v>
      </c>
      <c r="K94" s="204" t="s">
        <v>123</v>
      </c>
      <c r="L94" s="46"/>
      <c r="M94" s="209" t="s">
        <v>19</v>
      </c>
      <c r="N94" s="210" t="s">
        <v>47</v>
      </c>
      <c r="O94" s="86"/>
      <c r="P94" s="211">
        <f>O94*H94</f>
        <v>0</v>
      </c>
      <c r="Q94" s="211">
        <v>0</v>
      </c>
      <c r="R94" s="211">
        <f>Q94*H94</f>
        <v>0</v>
      </c>
      <c r="S94" s="211">
        <v>0.32500000000000001</v>
      </c>
      <c r="T94" s="212">
        <f>S94*H94</f>
        <v>11.579750000000001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3" t="s">
        <v>124</v>
      </c>
      <c r="AT94" s="213" t="s">
        <v>119</v>
      </c>
      <c r="AU94" s="213" t="s">
        <v>84</v>
      </c>
      <c r="AY94" s="19" t="s">
        <v>117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9" t="s">
        <v>81</v>
      </c>
      <c r="BK94" s="214">
        <f>ROUND(I94*H94,2)</f>
        <v>0</v>
      </c>
      <c r="BL94" s="19" t="s">
        <v>124</v>
      </c>
      <c r="BM94" s="213" t="s">
        <v>130</v>
      </c>
    </row>
    <row r="95" s="2" customFormat="1">
      <c r="A95" s="40"/>
      <c r="B95" s="41"/>
      <c r="C95" s="42"/>
      <c r="D95" s="215" t="s">
        <v>126</v>
      </c>
      <c r="E95" s="42"/>
      <c r="F95" s="216" t="s">
        <v>131</v>
      </c>
      <c r="G95" s="42"/>
      <c r="H95" s="42"/>
      <c r="I95" s="217"/>
      <c r="J95" s="42"/>
      <c r="K95" s="42"/>
      <c r="L95" s="46"/>
      <c r="M95" s="218"/>
      <c r="N95" s="219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126</v>
      </c>
      <c r="AU95" s="19" t="s">
        <v>84</v>
      </c>
    </row>
    <row r="96" s="2" customFormat="1" ht="14.4" customHeight="1">
      <c r="A96" s="40"/>
      <c r="B96" s="41"/>
      <c r="C96" s="202" t="s">
        <v>132</v>
      </c>
      <c r="D96" s="202" t="s">
        <v>119</v>
      </c>
      <c r="E96" s="203" t="s">
        <v>133</v>
      </c>
      <c r="F96" s="204" t="s">
        <v>134</v>
      </c>
      <c r="G96" s="205" t="s">
        <v>122</v>
      </c>
      <c r="H96" s="206">
        <v>35.630000000000003</v>
      </c>
      <c r="I96" s="207"/>
      <c r="J96" s="208">
        <f>ROUND(I96*H96,2)</f>
        <v>0</v>
      </c>
      <c r="K96" s="204" t="s">
        <v>123</v>
      </c>
      <c r="L96" s="46"/>
      <c r="M96" s="209" t="s">
        <v>19</v>
      </c>
      <c r="N96" s="210" t="s">
        <v>47</v>
      </c>
      <c r="O96" s="86"/>
      <c r="P96" s="211">
        <f>O96*H96</f>
        <v>0</v>
      </c>
      <c r="Q96" s="211">
        <v>0</v>
      </c>
      <c r="R96" s="211">
        <f>Q96*H96</f>
        <v>0</v>
      </c>
      <c r="S96" s="211">
        <v>0.098000000000000004</v>
      </c>
      <c r="T96" s="212">
        <f>S96*H96</f>
        <v>3.4917400000000005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3" t="s">
        <v>124</v>
      </c>
      <c r="AT96" s="213" t="s">
        <v>119</v>
      </c>
      <c r="AU96" s="213" t="s">
        <v>84</v>
      </c>
      <c r="AY96" s="19" t="s">
        <v>117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9" t="s">
        <v>81</v>
      </c>
      <c r="BK96" s="214">
        <f>ROUND(I96*H96,2)</f>
        <v>0</v>
      </c>
      <c r="BL96" s="19" t="s">
        <v>124</v>
      </c>
      <c r="BM96" s="213" t="s">
        <v>135</v>
      </c>
    </row>
    <row r="97" s="2" customFormat="1">
      <c r="A97" s="40"/>
      <c r="B97" s="41"/>
      <c r="C97" s="42"/>
      <c r="D97" s="215" t="s">
        <v>126</v>
      </c>
      <c r="E97" s="42"/>
      <c r="F97" s="216" t="s">
        <v>136</v>
      </c>
      <c r="G97" s="42"/>
      <c r="H97" s="42"/>
      <c r="I97" s="217"/>
      <c r="J97" s="42"/>
      <c r="K97" s="42"/>
      <c r="L97" s="46"/>
      <c r="M97" s="218"/>
      <c r="N97" s="219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126</v>
      </c>
      <c r="AU97" s="19" t="s">
        <v>84</v>
      </c>
    </row>
    <row r="98" s="2" customFormat="1" ht="14.4" customHeight="1">
      <c r="A98" s="40"/>
      <c r="B98" s="41"/>
      <c r="C98" s="202" t="s">
        <v>124</v>
      </c>
      <c r="D98" s="202" t="s">
        <v>119</v>
      </c>
      <c r="E98" s="203" t="s">
        <v>137</v>
      </c>
      <c r="F98" s="204" t="s">
        <v>138</v>
      </c>
      <c r="G98" s="205" t="s">
        <v>139</v>
      </c>
      <c r="H98" s="206">
        <v>17.300000000000001</v>
      </c>
      <c r="I98" s="207"/>
      <c r="J98" s="208">
        <f>ROUND(I98*H98,2)</f>
        <v>0</v>
      </c>
      <c r="K98" s="204" t="s">
        <v>123</v>
      </c>
      <c r="L98" s="46"/>
      <c r="M98" s="209" t="s">
        <v>19</v>
      </c>
      <c r="N98" s="210" t="s">
        <v>47</v>
      </c>
      <c r="O98" s="86"/>
      <c r="P98" s="211">
        <f>O98*H98</f>
        <v>0</v>
      </c>
      <c r="Q98" s="211">
        <v>0</v>
      </c>
      <c r="R98" s="211">
        <f>Q98*H98</f>
        <v>0</v>
      </c>
      <c r="S98" s="211">
        <v>0.20499999999999999</v>
      </c>
      <c r="T98" s="212">
        <f>S98*H98</f>
        <v>3.5465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3" t="s">
        <v>124</v>
      </c>
      <c r="AT98" s="213" t="s">
        <v>119</v>
      </c>
      <c r="AU98" s="213" t="s">
        <v>84</v>
      </c>
      <c r="AY98" s="19" t="s">
        <v>117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9" t="s">
        <v>81</v>
      </c>
      <c r="BK98" s="214">
        <f>ROUND(I98*H98,2)</f>
        <v>0</v>
      </c>
      <c r="BL98" s="19" t="s">
        <v>124</v>
      </c>
      <c r="BM98" s="213" t="s">
        <v>140</v>
      </c>
    </row>
    <row r="99" s="2" customFormat="1">
      <c r="A99" s="40"/>
      <c r="B99" s="41"/>
      <c r="C99" s="42"/>
      <c r="D99" s="215" t="s">
        <v>126</v>
      </c>
      <c r="E99" s="42"/>
      <c r="F99" s="216" t="s">
        <v>141</v>
      </c>
      <c r="G99" s="42"/>
      <c r="H99" s="42"/>
      <c r="I99" s="217"/>
      <c r="J99" s="42"/>
      <c r="K99" s="42"/>
      <c r="L99" s="46"/>
      <c r="M99" s="218"/>
      <c r="N99" s="219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126</v>
      </c>
      <c r="AU99" s="19" t="s">
        <v>84</v>
      </c>
    </row>
    <row r="100" s="2" customFormat="1" ht="14.4" customHeight="1">
      <c r="A100" s="40"/>
      <c r="B100" s="41"/>
      <c r="C100" s="202" t="s">
        <v>142</v>
      </c>
      <c r="D100" s="202" t="s">
        <v>119</v>
      </c>
      <c r="E100" s="203" t="s">
        <v>143</v>
      </c>
      <c r="F100" s="204" t="s">
        <v>144</v>
      </c>
      <c r="G100" s="205" t="s">
        <v>145</v>
      </c>
      <c r="H100" s="206">
        <v>3.0880000000000001</v>
      </c>
      <c r="I100" s="207"/>
      <c r="J100" s="208">
        <f>ROUND(I100*H100,2)</f>
        <v>0</v>
      </c>
      <c r="K100" s="204" t="s">
        <v>123</v>
      </c>
      <c r="L100" s="46"/>
      <c r="M100" s="209" t="s">
        <v>19</v>
      </c>
      <c r="N100" s="210" t="s">
        <v>47</v>
      </c>
      <c r="O100" s="86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3" t="s">
        <v>124</v>
      </c>
      <c r="AT100" s="213" t="s">
        <v>119</v>
      </c>
      <c r="AU100" s="213" t="s">
        <v>84</v>
      </c>
      <c r="AY100" s="19" t="s">
        <v>117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9" t="s">
        <v>81</v>
      </c>
      <c r="BK100" s="214">
        <f>ROUND(I100*H100,2)</f>
        <v>0</v>
      </c>
      <c r="BL100" s="19" t="s">
        <v>124</v>
      </c>
      <c r="BM100" s="213" t="s">
        <v>146</v>
      </c>
    </row>
    <row r="101" s="2" customFormat="1">
      <c r="A101" s="40"/>
      <c r="B101" s="41"/>
      <c r="C101" s="42"/>
      <c r="D101" s="215" t="s">
        <v>126</v>
      </c>
      <c r="E101" s="42"/>
      <c r="F101" s="216" t="s">
        <v>147</v>
      </c>
      <c r="G101" s="42"/>
      <c r="H101" s="42"/>
      <c r="I101" s="217"/>
      <c r="J101" s="42"/>
      <c r="K101" s="42"/>
      <c r="L101" s="46"/>
      <c r="M101" s="218"/>
      <c r="N101" s="219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126</v>
      </c>
      <c r="AU101" s="19" t="s">
        <v>84</v>
      </c>
    </row>
    <row r="102" s="13" customFormat="1">
      <c r="A102" s="13"/>
      <c r="B102" s="220"/>
      <c r="C102" s="221"/>
      <c r="D102" s="215" t="s">
        <v>148</v>
      </c>
      <c r="E102" s="222" t="s">
        <v>19</v>
      </c>
      <c r="F102" s="223" t="s">
        <v>149</v>
      </c>
      <c r="G102" s="221"/>
      <c r="H102" s="224">
        <v>3.0880000000000001</v>
      </c>
      <c r="I102" s="225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0" t="s">
        <v>148</v>
      </c>
      <c r="AU102" s="230" t="s">
        <v>84</v>
      </c>
      <c r="AV102" s="13" t="s">
        <v>84</v>
      </c>
      <c r="AW102" s="13" t="s">
        <v>35</v>
      </c>
      <c r="AX102" s="13" t="s">
        <v>81</v>
      </c>
      <c r="AY102" s="230" t="s">
        <v>117</v>
      </c>
    </row>
    <row r="103" s="2" customFormat="1" ht="14.4" customHeight="1">
      <c r="A103" s="40"/>
      <c r="B103" s="41"/>
      <c r="C103" s="202" t="s">
        <v>150</v>
      </c>
      <c r="D103" s="202" t="s">
        <v>119</v>
      </c>
      <c r="E103" s="203" t="s">
        <v>151</v>
      </c>
      <c r="F103" s="204" t="s">
        <v>152</v>
      </c>
      <c r="G103" s="205" t="s">
        <v>145</v>
      </c>
      <c r="H103" s="206">
        <v>1.544</v>
      </c>
      <c r="I103" s="207"/>
      <c r="J103" s="208">
        <f>ROUND(I103*H103,2)</f>
        <v>0</v>
      </c>
      <c r="K103" s="204" t="s">
        <v>123</v>
      </c>
      <c r="L103" s="46"/>
      <c r="M103" s="209" t="s">
        <v>19</v>
      </c>
      <c r="N103" s="210" t="s">
        <v>47</v>
      </c>
      <c r="O103" s="86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3" t="s">
        <v>124</v>
      </c>
      <c r="AT103" s="213" t="s">
        <v>119</v>
      </c>
      <c r="AU103" s="213" t="s">
        <v>84</v>
      </c>
      <c r="AY103" s="19" t="s">
        <v>117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9" t="s">
        <v>81</v>
      </c>
      <c r="BK103" s="214">
        <f>ROUND(I103*H103,2)</f>
        <v>0</v>
      </c>
      <c r="BL103" s="19" t="s">
        <v>124</v>
      </c>
      <c r="BM103" s="213" t="s">
        <v>153</v>
      </c>
    </row>
    <row r="104" s="2" customFormat="1">
      <c r="A104" s="40"/>
      <c r="B104" s="41"/>
      <c r="C104" s="42"/>
      <c r="D104" s="215" t="s">
        <v>126</v>
      </c>
      <c r="E104" s="42"/>
      <c r="F104" s="216" t="s">
        <v>154</v>
      </c>
      <c r="G104" s="42"/>
      <c r="H104" s="42"/>
      <c r="I104" s="217"/>
      <c r="J104" s="42"/>
      <c r="K104" s="42"/>
      <c r="L104" s="46"/>
      <c r="M104" s="218"/>
      <c r="N104" s="219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126</v>
      </c>
      <c r="AU104" s="19" t="s">
        <v>84</v>
      </c>
    </row>
    <row r="105" s="2" customFormat="1" ht="14.4" customHeight="1">
      <c r="A105" s="40"/>
      <c r="B105" s="41"/>
      <c r="C105" s="202" t="s">
        <v>155</v>
      </c>
      <c r="D105" s="202" t="s">
        <v>119</v>
      </c>
      <c r="E105" s="203" t="s">
        <v>156</v>
      </c>
      <c r="F105" s="204" t="s">
        <v>157</v>
      </c>
      <c r="G105" s="205" t="s">
        <v>158</v>
      </c>
      <c r="H105" s="206">
        <v>2.7789999999999999</v>
      </c>
      <c r="I105" s="207"/>
      <c r="J105" s="208">
        <f>ROUND(I105*H105,2)</f>
        <v>0</v>
      </c>
      <c r="K105" s="204" t="s">
        <v>123</v>
      </c>
      <c r="L105" s="46"/>
      <c r="M105" s="209" t="s">
        <v>19</v>
      </c>
      <c r="N105" s="210" t="s">
        <v>47</v>
      </c>
      <c r="O105" s="86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3" t="s">
        <v>124</v>
      </c>
      <c r="AT105" s="213" t="s">
        <v>119</v>
      </c>
      <c r="AU105" s="213" t="s">
        <v>84</v>
      </c>
      <c r="AY105" s="19" t="s">
        <v>117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9" t="s">
        <v>81</v>
      </c>
      <c r="BK105" s="214">
        <f>ROUND(I105*H105,2)</f>
        <v>0</v>
      </c>
      <c r="BL105" s="19" t="s">
        <v>124</v>
      </c>
      <c r="BM105" s="213" t="s">
        <v>159</v>
      </c>
    </row>
    <row r="106" s="2" customFormat="1">
      <c r="A106" s="40"/>
      <c r="B106" s="41"/>
      <c r="C106" s="42"/>
      <c r="D106" s="215" t="s">
        <v>126</v>
      </c>
      <c r="E106" s="42"/>
      <c r="F106" s="216" t="s">
        <v>160</v>
      </c>
      <c r="G106" s="42"/>
      <c r="H106" s="42"/>
      <c r="I106" s="217"/>
      <c r="J106" s="42"/>
      <c r="K106" s="42"/>
      <c r="L106" s="46"/>
      <c r="M106" s="218"/>
      <c r="N106" s="219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126</v>
      </c>
      <c r="AU106" s="19" t="s">
        <v>84</v>
      </c>
    </row>
    <row r="107" s="13" customFormat="1">
      <c r="A107" s="13"/>
      <c r="B107" s="220"/>
      <c r="C107" s="221"/>
      <c r="D107" s="215" t="s">
        <v>148</v>
      </c>
      <c r="E107" s="221"/>
      <c r="F107" s="223" t="s">
        <v>161</v>
      </c>
      <c r="G107" s="221"/>
      <c r="H107" s="224">
        <v>2.7789999999999999</v>
      </c>
      <c r="I107" s="225"/>
      <c r="J107" s="221"/>
      <c r="K107" s="221"/>
      <c r="L107" s="226"/>
      <c r="M107" s="227"/>
      <c r="N107" s="228"/>
      <c r="O107" s="228"/>
      <c r="P107" s="228"/>
      <c r="Q107" s="228"/>
      <c r="R107" s="228"/>
      <c r="S107" s="228"/>
      <c r="T107" s="22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0" t="s">
        <v>148</v>
      </c>
      <c r="AU107" s="230" t="s">
        <v>84</v>
      </c>
      <c r="AV107" s="13" t="s">
        <v>84</v>
      </c>
      <c r="AW107" s="13" t="s">
        <v>4</v>
      </c>
      <c r="AX107" s="13" t="s">
        <v>81</v>
      </c>
      <c r="AY107" s="230" t="s">
        <v>117</v>
      </c>
    </row>
    <row r="108" s="2" customFormat="1" ht="14.4" customHeight="1">
      <c r="A108" s="40"/>
      <c r="B108" s="41"/>
      <c r="C108" s="202" t="s">
        <v>162</v>
      </c>
      <c r="D108" s="202" t="s">
        <v>119</v>
      </c>
      <c r="E108" s="203" t="s">
        <v>163</v>
      </c>
      <c r="F108" s="204" t="s">
        <v>164</v>
      </c>
      <c r="G108" s="205" t="s">
        <v>145</v>
      </c>
      <c r="H108" s="206">
        <v>1.544</v>
      </c>
      <c r="I108" s="207"/>
      <c r="J108" s="208">
        <f>ROUND(I108*H108,2)</f>
        <v>0</v>
      </c>
      <c r="K108" s="204" t="s">
        <v>123</v>
      </c>
      <c r="L108" s="46"/>
      <c r="M108" s="209" t="s">
        <v>19</v>
      </c>
      <c r="N108" s="210" t="s">
        <v>47</v>
      </c>
      <c r="O108" s="86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3" t="s">
        <v>124</v>
      </c>
      <c r="AT108" s="213" t="s">
        <v>119</v>
      </c>
      <c r="AU108" s="213" t="s">
        <v>84</v>
      </c>
      <c r="AY108" s="19" t="s">
        <v>117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9" t="s">
        <v>81</v>
      </c>
      <c r="BK108" s="214">
        <f>ROUND(I108*H108,2)</f>
        <v>0</v>
      </c>
      <c r="BL108" s="19" t="s">
        <v>124</v>
      </c>
      <c r="BM108" s="213" t="s">
        <v>165</v>
      </c>
    </row>
    <row r="109" s="2" customFormat="1">
      <c r="A109" s="40"/>
      <c r="B109" s="41"/>
      <c r="C109" s="42"/>
      <c r="D109" s="215" t="s">
        <v>126</v>
      </c>
      <c r="E109" s="42"/>
      <c r="F109" s="216" t="s">
        <v>166</v>
      </c>
      <c r="G109" s="42"/>
      <c r="H109" s="42"/>
      <c r="I109" s="217"/>
      <c r="J109" s="42"/>
      <c r="K109" s="42"/>
      <c r="L109" s="46"/>
      <c r="M109" s="218"/>
      <c r="N109" s="219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126</v>
      </c>
      <c r="AU109" s="19" t="s">
        <v>84</v>
      </c>
    </row>
    <row r="110" s="2" customFormat="1" ht="14.4" customHeight="1">
      <c r="A110" s="40"/>
      <c r="B110" s="41"/>
      <c r="C110" s="202" t="s">
        <v>167</v>
      </c>
      <c r="D110" s="202" t="s">
        <v>119</v>
      </c>
      <c r="E110" s="203" t="s">
        <v>168</v>
      </c>
      <c r="F110" s="204" t="s">
        <v>169</v>
      </c>
      <c r="G110" s="205" t="s">
        <v>145</v>
      </c>
      <c r="H110" s="206">
        <v>1.544</v>
      </c>
      <c r="I110" s="207"/>
      <c r="J110" s="208">
        <f>ROUND(I110*H110,2)</f>
        <v>0</v>
      </c>
      <c r="K110" s="204" t="s">
        <v>123</v>
      </c>
      <c r="L110" s="46"/>
      <c r="M110" s="209" t="s">
        <v>19</v>
      </c>
      <c r="N110" s="210" t="s">
        <v>47</v>
      </c>
      <c r="O110" s="86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3" t="s">
        <v>124</v>
      </c>
      <c r="AT110" s="213" t="s">
        <v>119</v>
      </c>
      <c r="AU110" s="213" t="s">
        <v>84</v>
      </c>
      <c r="AY110" s="19" t="s">
        <v>117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9" t="s">
        <v>81</v>
      </c>
      <c r="BK110" s="214">
        <f>ROUND(I110*H110,2)</f>
        <v>0</v>
      </c>
      <c r="BL110" s="19" t="s">
        <v>124</v>
      </c>
      <c r="BM110" s="213" t="s">
        <v>170</v>
      </c>
    </row>
    <row r="111" s="2" customFormat="1">
      <c r="A111" s="40"/>
      <c r="B111" s="41"/>
      <c r="C111" s="42"/>
      <c r="D111" s="215" t="s">
        <v>126</v>
      </c>
      <c r="E111" s="42"/>
      <c r="F111" s="216" t="s">
        <v>171</v>
      </c>
      <c r="G111" s="42"/>
      <c r="H111" s="42"/>
      <c r="I111" s="217"/>
      <c r="J111" s="42"/>
      <c r="K111" s="42"/>
      <c r="L111" s="46"/>
      <c r="M111" s="218"/>
      <c r="N111" s="219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126</v>
      </c>
      <c r="AU111" s="19" t="s">
        <v>84</v>
      </c>
    </row>
    <row r="112" s="12" customFormat="1" ht="22.8" customHeight="1">
      <c r="A112" s="12"/>
      <c r="B112" s="186"/>
      <c r="C112" s="187"/>
      <c r="D112" s="188" t="s">
        <v>75</v>
      </c>
      <c r="E112" s="200" t="s">
        <v>84</v>
      </c>
      <c r="F112" s="200" t="s">
        <v>172</v>
      </c>
      <c r="G112" s="187"/>
      <c r="H112" s="187"/>
      <c r="I112" s="190"/>
      <c r="J112" s="201">
        <f>BK112</f>
        <v>0</v>
      </c>
      <c r="K112" s="187"/>
      <c r="L112" s="192"/>
      <c r="M112" s="193"/>
      <c r="N112" s="194"/>
      <c r="O112" s="194"/>
      <c r="P112" s="195">
        <f>SUM(P113:P136)</f>
        <v>0</v>
      </c>
      <c r="Q112" s="194"/>
      <c r="R112" s="195">
        <f>SUM(R113:R136)</f>
        <v>3.5264513599999998</v>
      </c>
      <c r="S112" s="194"/>
      <c r="T112" s="196">
        <f>SUM(T113:T136)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7" t="s">
        <v>81</v>
      </c>
      <c r="AT112" s="198" t="s">
        <v>75</v>
      </c>
      <c r="AU112" s="198" t="s">
        <v>81</v>
      </c>
      <c r="AY112" s="197" t="s">
        <v>117</v>
      </c>
      <c r="BK112" s="199">
        <f>SUM(BK113:BK136)</f>
        <v>0</v>
      </c>
    </row>
    <row r="113" s="2" customFormat="1" ht="14.4" customHeight="1">
      <c r="A113" s="40"/>
      <c r="B113" s="41"/>
      <c r="C113" s="202" t="s">
        <v>173</v>
      </c>
      <c r="D113" s="202" t="s">
        <v>119</v>
      </c>
      <c r="E113" s="203" t="s">
        <v>174</v>
      </c>
      <c r="F113" s="204" t="s">
        <v>175</v>
      </c>
      <c r="G113" s="205" t="s">
        <v>145</v>
      </c>
      <c r="H113" s="206">
        <v>1.544</v>
      </c>
      <c r="I113" s="207"/>
      <c r="J113" s="208">
        <f>ROUND(I113*H113,2)</f>
        <v>0</v>
      </c>
      <c r="K113" s="204" t="s">
        <v>123</v>
      </c>
      <c r="L113" s="46"/>
      <c r="M113" s="209" t="s">
        <v>19</v>
      </c>
      <c r="N113" s="210" t="s">
        <v>47</v>
      </c>
      <c r="O113" s="86"/>
      <c r="P113" s="211">
        <f>O113*H113</f>
        <v>0</v>
      </c>
      <c r="Q113" s="211">
        <v>2.2563399999999998</v>
      </c>
      <c r="R113" s="211">
        <f>Q113*H113</f>
        <v>3.4837889599999996</v>
      </c>
      <c r="S113" s="211">
        <v>0</v>
      </c>
      <c r="T113" s="212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3" t="s">
        <v>124</v>
      </c>
      <c r="AT113" s="213" t="s">
        <v>119</v>
      </c>
      <c r="AU113" s="213" t="s">
        <v>84</v>
      </c>
      <c r="AY113" s="19" t="s">
        <v>117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9" t="s">
        <v>81</v>
      </c>
      <c r="BK113" s="214">
        <f>ROUND(I113*H113,2)</f>
        <v>0</v>
      </c>
      <c r="BL113" s="19" t="s">
        <v>124</v>
      </c>
      <c r="BM113" s="213" t="s">
        <v>176</v>
      </c>
    </row>
    <row r="114" s="2" customFormat="1">
      <c r="A114" s="40"/>
      <c r="B114" s="41"/>
      <c r="C114" s="42"/>
      <c r="D114" s="215" t="s">
        <v>126</v>
      </c>
      <c r="E114" s="42"/>
      <c r="F114" s="216" t="s">
        <v>177</v>
      </c>
      <c r="G114" s="42"/>
      <c r="H114" s="42"/>
      <c r="I114" s="217"/>
      <c r="J114" s="42"/>
      <c r="K114" s="42"/>
      <c r="L114" s="46"/>
      <c r="M114" s="218"/>
      <c r="N114" s="219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126</v>
      </c>
      <c r="AU114" s="19" t="s">
        <v>84</v>
      </c>
    </row>
    <row r="115" s="14" customFormat="1">
      <c r="A115" s="14"/>
      <c r="B115" s="231"/>
      <c r="C115" s="232"/>
      <c r="D115" s="215" t="s">
        <v>148</v>
      </c>
      <c r="E115" s="233" t="s">
        <v>19</v>
      </c>
      <c r="F115" s="234" t="s">
        <v>178</v>
      </c>
      <c r="G115" s="232"/>
      <c r="H115" s="233" t="s">
        <v>19</v>
      </c>
      <c r="I115" s="235"/>
      <c r="J115" s="232"/>
      <c r="K115" s="232"/>
      <c r="L115" s="236"/>
      <c r="M115" s="237"/>
      <c r="N115" s="238"/>
      <c r="O115" s="238"/>
      <c r="P115" s="238"/>
      <c r="Q115" s="238"/>
      <c r="R115" s="238"/>
      <c r="S115" s="238"/>
      <c r="T115" s="23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0" t="s">
        <v>148</v>
      </c>
      <c r="AU115" s="240" t="s">
        <v>84</v>
      </c>
      <c r="AV115" s="14" t="s">
        <v>81</v>
      </c>
      <c r="AW115" s="14" t="s">
        <v>35</v>
      </c>
      <c r="AX115" s="14" t="s">
        <v>76</v>
      </c>
      <c r="AY115" s="240" t="s">
        <v>117</v>
      </c>
    </row>
    <row r="116" s="13" customFormat="1">
      <c r="A116" s="13"/>
      <c r="B116" s="220"/>
      <c r="C116" s="221"/>
      <c r="D116" s="215" t="s">
        <v>148</v>
      </c>
      <c r="E116" s="222" t="s">
        <v>19</v>
      </c>
      <c r="F116" s="223" t="s">
        <v>179</v>
      </c>
      <c r="G116" s="221"/>
      <c r="H116" s="224">
        <v>0.32000000000000001</v>
      </c>
      <c r="I116" s="225"/>
      <c r="J116" s="221"/>
      <c r="K116" s="221"/>
      <c r="L116" s="226"/>
      <c r="M116" s="227"/>
      <c r="N116" s="228"/>
      <c r="O116" s="228"/>
      <c r="P116" s="228"/>
      <c r="Q116" s="228"/>
      <c r="R116" s="228"/>
      <c r="S116" s="228"/>
      <c r="T116" s="22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0" t="s">
        <v>148</v>
      </c>
      <c r="AU116" s="230" t="s">
        <v>84</v>
      </c>
      <c r="AV116" s="13" t="s">
        <v>84</v>
      </c>
      <c r="AW116" s="13" t="s">
        <v>35</v>
      </c>
      <c r="AX116" s="13" t="s">
        <v>76</v>
      </c>
      <c r="AY116" s="230" t="s">
        <v>117</v>
      </c>
    </row>
    <row r="117" s="14" customFormat="1">
      <c r="A117" s="14"/>
      <c r="B117" s="231"/>
      <c r="C117" s="232"/>
      <c r="D117" s="215" t="s">
        <v>148</v>
      </c>
      <c r="E117" s="233" t="s">
        <v>19</v>
      </c>
      <c r="F117" s="234" t="s">
        <v>180</v>
      </c>
      <c r="G117" s="232"/>
      <c r="H117" s="233" t="s">
        <v>19</v>
      </c>
      <c r="I117" s="235"/>
      <c r="J117" s="232"/>
      <c r="K117" s="232"/>
      <c r="L117" s="236"/>
      <c r="M117" s="237"/>
      <c r="N117" s="238"/>
      <c r="O117" s="238"/>
      <c r="P117" s="238"/>
      <c r="Q117" s="238"/>
      <c r="R117" s="238"/>
      <c r="S117" s="238"/>
      <c r="T117" s="23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0" t="s">
        <v>148</v>
      </c>
      <c r="AU117" s="240" t="s">
        <v>84</v>
      </c>
      <c r="AV117" s="14" t="s">
        <v>81</v>
      </c>
      <c r="AW117" s="14" t="s">
        <v>35</v>
      </c>
      <c r="AX117" s="14" t="s">
        <v>76</v>
      </c>
      <c r="AY117" s="240" t="s">
        <v>117</v>
      </c>
    </row>
    <row r="118" s="13" customFormat="1">
      <c r="A118" s="13"/>
      <c r="B118" s="220"/>
      <c r="C118" s="221"/>
      <c r="D118" s="215" t="s">
        <v>148</v>
      </c>
      <c r="E118" s="222" t="s">
        <v>19</v>
      </c>
      <c r="F118" s="223" t="s">
        <v>181</v>
      </c>
      <c r="G118" s="221"/>
      <c r="H118" s="224">
        <v>0.51200000000000001</v>
      </c>
      <c r="I118" s="225"/>
      <c r="J118" s="221"/>
      <c r="K118" s="221"/>
      <c r="L118" s="226"/>
      <c r="M118" s="227"/>
      <c r="N118" s="228"/>
      <c r="O118" s="228"/>
      <c r="P118" s="228"/>
      <c r="Q118" s="228"/>
      <c r="R118" s="228"/>
      <c r="S118" s="228"/>
      <c r="T118" s="22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0" t="s">
        <v>148</v>
      </c>
      <c r="AU118" s="230" t="s">
        <v>84</v>
      </c>
      <c r="AV118" s="13" t="s">
        <v>84</v>
      </c>
      <c r="AW118" s="13" t="s">
        <v>35</v>
      </c>
      <c r="AX118" s="13" t="s">
        <v>76</v>
      </c>
      <c r="AY118" s="230" t="s">
        <v>117</v>
      </c>
    </row>
    <row r="119" s="13" customFormat="1">
      <c r="A119" s="13"/>
      <c r="B119" s="220"/>
      <c r="C119" s="221"/>
      <c r="D119" s="215" t="s">
        <v>148</v>
      </c>
      <c r="E119" s="222" t="s">
        <v>19</v>
      </c>
      <c r="F119" s="223" t="s">
        <v>182</v>
      </c>
      <c r="G119" s="221"/>
      <c r="H119" s="224">
        <v>0.10000000000000001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0" t="s">
        <v>148</v>
      </c>
      <c r="AU119" s="230" t="s">
        <v>84</v>
      </c>
      <c r="AV119" s="13" t="s">
        <v>84</v>
      </c>
      <c r="AW119" s="13" t="s">
        <v>35</v>
      </c>
      <c r="AX119" s="13" t="s">
        <v>76</v>
      </c>
      <c r="AY119" s="230" t="s">
        <v>117</v>
      </c>
    </row>
    <row r="120" s="13" customFormat="1">
      <c r="A120" s="13"/>
      <c r="B120" s="220"/>
      <c r="C120" s="221"/>
      <c r="D120" s="215" t="s">
        <v>148</v>
      </c>
      <c r="E120" s="222" t="s">
        <v>19</v>
      </c>
      <c r="F120" s="223" t="s">
        <v>183</v>
      </c>
      <c r="G120" s="221"/>
      <c r="H120" s="224">
        <v>0.28799999999999998</v>
      </c>
      <c r="I120" s="225"/>
      <c r="J120" s="221"/>
      <c r="K120" s="221"/>
      <c r="L120" s="226"/>
      <c r="M120" s="227"/>
      <c r="N120" s="228"/>
      <c r="O120" s="228"/>
      <c r="P120" s="228"/>
      <c r="Q120" s="228"/>
      <c r="R120" s="228"/>
      <c r="S120" s="228"/>
      <c r="T120" s="22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0" t="s">
        <v>148</v>
      </c>
      <c r="AU120" s="230" t="s">
        <v>84</v>
      </c>
      <c r="AV120" s="13" t="s">
        <v>84</v>
      </c>
      <c r="AW120" s="13" t="s">
        <v>35</v>
      </c>
      <c r="AX120" s="13" t="s">
        <v>76</v>
      </c>
      <c r="AY120" s="230" t="s">
        <v>117</v>
      </c>
    </row>
    <row r="121" s="14" customFormat="1">
      <c r="A121" s="14"/>
      <c r="B121" s="231"/>
      <c r="C121" s="232"/>
      <c r="D121" s="215" t="s">
        <v>148</v>
      </c>
      <c r="E121" s="233" t="s">
        <v>19</v>
      </c>
      <c r="F121" s="234" t="s">
        <v>184</v>
      </c>
      <c r="G121" s="232"/>
      <c r="H121" s="233" t="s">
        <v>19</v>
      </c>
      <c r="I121" s="235"/>
      <c r="J121" s="232"/>
      <c r="K121" s="232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148</v>
      </c>
      <c r="AU121" s="240" t="s">
        <v>84</v>
      </c>
      <c r="AV121" s="14" t="s">
        <v>81</v>
      </c>
      <c r="AW121" s="14" t="s">
        <v>35</v>
      </c>
      <c r="AX121" s="14" t="s">
        <v>76</v>
      </c>
      <c r="AY121" s="240" t="s">
        <v>117</v>
      </c>
    </row>
    <row r="122" s="13" customFormat="1">
      <c r="A122" s="13"/>
      <c r="B122" s="220"/>
      <c r="C122" s="221"/>
      <c r="D122" s="215" t="s">
        <v>148</v>
      </c>
      <c r="E122" s="222" t="s">
        <v>19</v>
      </c>
      <c r="F122" s="223" t="s">
        <v>185</v>
      </c>
      <c r="G122" s="221"/>
      <c r="H122" s="224">
        <v>0.32400000000000001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0" t="s">
        <v>148</v>
      </c>
      <c r="AU122" s="230" t="s">
        <v>84</v>
      </c>
      <c r="AV122" s="13" t="s">
        <v>84</v>
      </c>
      <c r="AW122" s="13" t="s">
        <v>35</v>
      </c>
      <c r="AX122" s="13" t="s">
        <v>76</v>
      </c>
      <c r="AY122" s="230" t="s">
        <v>117</v>
      </c>
    </row>
    <row r="123" s="15" customFormat="1">
      <c r="A123" s="15"/>
      <c r="B123" s="241"/>
      <c r="C123" s="242"/>
      <c r="D123" s="215" t="s">
        <v>148</v>
      </c>
      <c r="E123" s="243" t="s">
        <v>19</v>
      </c>
      <c r="F123" s="244" t="s">
        <v>186</v>
      </c>
      <c r="G123" s="242"/>
      <c r="H123" s="245">
        <v>1.544</v>
      </c>
      <c r="I123" s="246"/>
      <c r="J123" s="242"/>
      <c r="K123" s="242"/>
      <c r="L123" s="247"/>
      <c r="M123" s="248"/>
      <c r="N123" s="249"/>
      <c r="O123" s="249"/>
      <c r="P123" s="249"/>
      <c r="Q123" s="249"/>
      <c r="R123" s="249"/>
      <c r="S123" s="249"/>
      <c r="T123" s="250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1" t="s">
        <v>148</v>
      </c>
      <c r="AU123" s="251" t="s">
        <v>84</v>
      </c>
      <c r="AV123" s="15" t="s">
        <v>124</v>
      </c>
      <c r="AW123" s="15" t="s">
        <v>35</v>
      </c>
      <c r="AX123" s="15" t="s">
        <v>81</v>
      </c>
      <c r="AY123" s="251" t="s">
        <v>117</v>
      </c>
    </row>
    <row r="124" s="2" customFormat="1" ht="14.4" customHeight="1">
      <c r="A124" s="40"/>
      <c r="B124" s="41"/>
      <c r="C124" s="202" t="s">
        <v>187</v>
      </c>
      <c r="D124" s="202" t="s">
        <v>119</v>
      </c>
      <c r="E124" s="203" t="s">
        <v>188</v>
      </c>
      <c r="F124" s="204" t="s">
        <v>189</v>
      </c>
      <c r="G124" s="205" t="s">
        <v>122</v>
      </c>
      <c r="H124" s="206">
        <v>16.16</v>
      </c>
      <c r="I124" s="207"/>
      <c r="J124" s="208">
        <f>ROUND(I124*H124,2)</f>
        <v>0</v>
      </c>
      <c r="K124" s="204" t="s">
        <v>123</v>
      </c>
      <c r="L124" s="46"/>
      <c r="M124" s="209" t="s">
        <v>19</v>
      </c>
      <c r="N124" s="210" t="s">
        <v>47</v>
      </c>
      <c r="O124" s="86"/>
      <c r="P124" s="211">
        <f>O124*H124</f>
        <v>0</v>
      </c>
      <c r="Q124" s="211">
        <v>0.00264</v>
      </c>
      <c r="R124" s="211">
        <f>Q124*H124</f>
        <v>0.042662400000000003</v>
      </c>
      <c r="S124" s="211">
        <v>0</v>
      </c>
      <c r="T124" s="21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3" t="s">
        <v>124</v>
      </c>
      <c r="AT124" s="213" t="s">
        <v>119</v>
      </c>
      <c r="AU124" s="213" t="s">
        <v>84</v>
      </c>
      <c r="AY124" s="19" t="s">
        <v>117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9" t="s">
        <v>81</v>
      </c>
      <c r="BK124" s="214">
        <f>ROUND(I124*H124,2)</f>
        <v>0</v>
      </c>
      <c r="BL124" s="19" t="s">
        <v>124</v>
      </c>
      <c r="BM124" s="213" t="s">
        <v>190</v>
      </c>
    </row>
    <row r="125" s="2" customFormat="1">
      <c r="A125" s="40"/>
      <c r="B125" s="41"/>
      <c r="C125" s="42"/>
      <c r="D125" s="215" t="s">
        <v>126</v>
      </c>
      <c r="E125" s="42"/>
      <c r="F125" s="216" t="s">
        <v>191</v>
      </c>
      <c r="G125" s="42"/>
      <c r="H125" s="42"/>
      <c r="I125" s="217"/>
      <c r="J125" s="42"/>
      <c r="K125" s="42"/>
      <c r="L125" s="46"/>
      <c r="M125" s="218"/>
      <c r="N125" s="219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126</v>
      </c>
      <c r="AU125" s="19" t="s">
        <v>84</v>
      </c>
    </row>
    <row r="126" s="14" customFormat="1">
      <c r="A126" s="14"/>
      <c r="B126" s="231"/>
      <c r="C126" s="232"/>
      <c r="D126" s="215" t="s">
        <v>148</v>
      </c>
      <c r="E126" s="233" t="s">
        <v>19</v>
      </c>
      <c r="F126" s="234" t="s">
        <v>178</v>
      </c>
      <c r="G126" s="232"/>
      <c r="H126" s="233" t="s">
        <v>19</v>
      </c>
      <c r="I126" s="235"/>
      <c r="J126" s="232"/>
      <c r="K126" s="232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148</v>
      </c>
      <c r="AU126" s="240" t="s">
        <v>84</v>
      </c>
      <c r="AV126" s="14" t="s">
        <v>81</v>
      </c>
      <c r="AW126" s="14" t="s">
        <v>35</v>
      </c>
      <c r="AX126" s="14" t="s">
        <v>76</v>
      </c>
      <c r="AY126" s="240" t="s">
        <v>117</v>
      </c>
    </row>
    <row r="127" s="13" customFormat="1">
      <c r="A127" s="13"/>
      <c r="B127" s="220"/>
      <c r="C127" s="221"/>
      <c r="D127" s="215" t="s">
        <v>148</v>
      </c>
      <c r="E127" s="222" t="s">
        <v>19</v>
      </c>
      <c r="F127" s="223" t="s">
        <v>192</v>
      </c>
      <c r="G127" s="221"/>
      <c r="H127" s="224">
        <v>3.2000000000000002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0" t="s">
        <v>148</v>
      </c>
      <c r="AU127" s="230" t="s">
        <v>84</v>
      </c>
      <c r="AV127" s="13" t="s">
        <v>84</v>
      </c>
      <c r="AW127" s="13" t="s">
        <v>35</v>
      </c>
      <c r="AX127" s="13" t="s">
        <v>76</v>
      </c>
      <c r="AY127" s="230" t="s">
        <v>117</v>
      </c>
    </row>
    <row r="128" s="14" customFormat="1">
      <c r="A128" s="14"/>
      <c r="B128" s="231"/>
      <c r="C128" s="232"/>
      <c r="D128" s="215" t="s">
        <v>148</v>
      </c>
      <c r="E128" s="233" t="s">
        <v>19</v>
      </c>
      <c r="F128" s="234" t="s">
        <v>180</v>
      </c>
      <c r="G128" s="232"/>
      <c r="H128" s="233" t="s">
        <v>19</v>
      </c>
      <c r="I128" s="235"/>
      <c r="J128" s="232"/>
      <c r="K128" s="232"/>
      <c r="L128" s="236"/>
      <c r="M128" s="237"/>
      <c r="N128" s="238"/>
      <c r="O128" s="238"/>
      <c r="P128" s="238"/>
      <c r="Q128" s="238"/>
      <c r="R128" s="238"/>
      <c r="S128" s="238"/>
      <c r="T128" s="23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0" t="s">
        <v>148</v>
      </c>
      <c r="AU128" s="240" t="s">
        <v>84</v>
      </c>
      <c r="AV128" s="14" t="s">
        <v>81</v>
      </c>
      <c r="AW128" s="14" t="s">
        <v>35</v>
      </c>
      <c r="AX128" s="14" t="s">
        <v>76</v>
      </c>
      <c r="AY128" s="240" t="s">
        <v>117</v>
      </c>
    </row>
    <row r="129" s="13" customFormat="1">
      <c r="A129" s="13"/>
      <c r="B129" s="220"/>
      <c r="C129" s="221"/>
      <c r="D129" s="215" t="s">
        <v>148</v>
      </c>
      <c r="E129" s="222" t="s">
        <v>19</v>
      </c>
      <c r="F129" s="223" t="s">
        <v>193</v>
      </c>
      <c r="G129" s="221"/>
      <c r="H129" s="224">
        <v>5.1200000000000001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0" t="s">
        <v>148</v>
      </c>
      <c r="AU129" s="230" t="s">
        <v>84</v>
      </c>
      <c r="AV129" s="13" t="s">
        <v>84</v>
      </c>
      <c r="AW129" s="13" t="s">
        <v>35</v>
      </c>
      <c r="AX129" s="13" t="s">
        <v>76</v>
      </c>
      <c r="AY129" s="230" t="s">
        <v>117</v>
      </c>
    </row>
    <row r="130" s="13" customFormat="1">
      <c r="A130" s="13"/>
      <c r="B130" s="220"/>
      <c r="C130" s="221"/>
      <c r="D130" s="215" t="s">
        <v>148</v>
      </c>
      <c r="E130" s="222" t="s">
        <v>19</v>
      </c>
      <c r="F130" s="223" t="s">
        <v>194</v>
      </c>
      <c r="G130" s="221"/>
      <c r="H130" s="224">
        <v>1.6000000000000001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0" t="s">
        <v>148</v>
      </c>
      <c r="AU130" s="230" t="s">
        <v>84</v>
      </c>
      <c r="AV130" s="13" t="s">
        <v>84</v>
      </c>
      <c r="AW130" s="13" t="s">
        <v>35</v>
      </c>
      <c r="AX130" s="13" t="s">
        <v>76</v>
      </c>
      <c r="AY130" s="230" t="s">
        <v>117</v>
      </c>
    </row>
    <row r="131" s="13" customFormat="1">
      <c r="A131" s="13"/>
      <c r="B131" s="220"/>
      <c r="C131" s="221"/>
      <c r="D131" s="215" t="s">
        <v>148</v>
      </c>
      <c r="E131" s="222" t="s">
        <v>19</v>
      </c>
      <c r="F131" s="223" t="s">
        <v>195</v>
      </c>
      <c r="G131" s="221"/>
      <c r="H131" s="224">
        <v>1.9199999999999999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0" t="s">
        <v>148</v>
      </c>
      <c r="AU131" s="230" t="s">
        <v>84</v>
      </c>
      <c r="AV131" s="13" t="s">
        <v>84</v>
      </c>
      <c r="AW131" s="13" t="s">
        <v>35</v>
      </c>
      <c r="AX131" s="13" t="s">
        <v>76</v>
      </c>
      <c r="AY131" s="230" t="s">
        <v>117</v>
      </c>
    </row>
    <row r="132" s="14" customFormat="1">
      <c r="A132" s="14"/>
      <c r="B132" s="231"/>
      <c r="C132" s="232"/>
      <c r="D132" s="215" t="s">
        <v>148</v>
      </c>
      <c r="E132" s="233" t="s">
        <v>19</v>
      </c>
      <c r="F132" s="234" t="s">
        <v>184</v>
      </c>
      <c r="G132" s="232"/>
      <c r="H132" s="233" t="s">
        <v>19</v>
      </c>
      <c r="I132" s="235"/>
      <c r="J132" s="232"/>
      <c r="K132" s="232"/>
      <c r="L132" s="236"/>
      <c r="M132" s="237"/>
      <c r="N132" s="238"/>
      <c r="O132" s="238"/>
      <c r="P132" s="238"/>
      <c r="Q132" s="238"/>
      <c r="R132" s="238"/>
      <c r="S132" s="238"/>
      <c r="T132" s="23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0" t="s">
        <v>148</v>
      </c>
      <c r="AU132" s="240" t="s">
        <v>84</v>
      </c>
      <c r="AV132" s="14" t="s">
        <v>81</v>
      </c>
      <c r="AW132" s="14" t="s">
        <v>35</v>
      </c>
      <c r="AX132" s="14" t="s">
        <v>76</v>
      </c>
      <c r="AY132" s="240" t="s">
        <v>117</v>
      </c>
    </row>
    <row r="133" s="13" customFormat="1">
      <c r="A133" s="13"/>
      <c r="B133" s="220"/>
      <c r="C133" s="221"/>
      <c r="D133" s="215" t="s">
        <v>148</v>
      </c>
      <c r="E133" s="222" t="s">
        <v>19</v>
      </c>
      <c r="F133" s="223" t="s">
        <v>196</v>
      </c>
      <c r="G133" s="221"/>
      <c r="H133" s="224">
        <v>4.3200000000000003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0" t="s">
        <v>148</v>
      </c>
      <c r="AU133" s="230" t="s">
        <v>84</v>
      </c>
      <c r="AV133" s="13" t="s">
        <v>84</v>
      </c>
      <c r="AW133" s="13" t="s">
        <v>35</v>
      </c>
      <c r="AX133" s="13" t="s">
        <v>76</v>
      </c>
      <c r="AY133" s="230" t="s">
        <v>117</v>
      </c>
    </row>
    <row r="134" s="15" customFormat="1">
      <c r="A134" s="15"/>
      <c r="B134" s="241"/>
      <c r="C134" s="242"/>
      <c r="D134" s="215" t="s">
        <v>148</v>
      </c>
      <c r="E134" s="243" t="s">
        <v>19</v>
      </c>
      <c r="F134" s="244" t="s">
        <v>186</v>
      </c>
      <c r="G134" s="242"/>
      <c r="H134" s="245">
        <v>16.16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1" t="s">
        <v>148</v>
      </c>
      <c r="AU134" s="251" t="s">
        <v>84</v>
      </c>
      <c r="AV134" s="15" t="s">
        <v>124</v>
      </c>
      <c r="AW134" s="15" t="s">
        <v>35</v>
      </c>
      <c r="AX134" s="15" t="s">
        <v>81</v>
      </c>
      <c r="AY134" s="251" t="s">
        <v>117</v>
      </c>
    </row>
    <row r="135" s="2" customFormat="1" ht="14.4" customHeight="1">
      <c r="A135" s="40"/>
      <c r="B135" s="41"/>
      <c r="C135" s="202" t="s">
        <v>197</v>
      </c>
      <c r="D135" s="202" t="s">
        <v>119</v>
      </c>
      <c r="E135" s="203" t="s">
        <v>198</v>
      </c>
      <c r="F135" s="204" t="s">
        <v>199</v>
      </c>
      <c r="G135" s="205" t="s">
        <v>122</v>
      </c>
      <c r="H135" s="206">
        <v>16.16</v>
      </c>
      <c r="I135" s="207"/>
      <c r="J135" s="208">
        <f>ROUND(I135*H135,2)</f>
        <v>0</v>
      </c>
      <c r="K135" s="204" t="s">
        <v>123</v>
      </c>
      <c r="L135" s="46"/>
      <c r="M135" s="209" t="s">
        <v>19</v>
      </c>
      <c r="N135" s="210" t="s">
        <v>47</v>
      </c>
      <c r="O135" s="86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3" t="s">
        <v>124</v>
      </c>
      <c r="AT135" s="213" t="s">
        <v>119</v>
      </c>
      <c r="AU135" s="213" t="s">
        <v>84</v>
      </c>
      <c r="AY135" s="19" t="s">
        <v>117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9" t="s">
        <v>81</v>
      </c>
      <c r="BK135" s="214">
        <f>ROUND(I135*H135,2)</f>
        <v>0</v>
      </c>
      <c r="BL135" s="19" t="s">
        <v>124</v>
      </c>
      <c r="BM135" s="213" t="s">
        <v>200</v>
      </c>
    </row>
    <row r="136" s="2" customFormat="1">
      <c r="A136" s="40"/>
      <c r="B136" s="41"/>
      <c r="C136" s="42"/>
      <c r="D136" s="215" t="s">
        <v>126</v>
      </c>
      <c r="E136" s="42"/>
      <c r="F136" s="216" t="s">
        <v>201</v>
      </c>
      <c r="G136" s="42"/>
      <c r="H136" s="42"/>
      <c r="I136" s="217"/>
      <c r="J136" s="42"/>
      <c r="K136" s="42"/>
      <c r="L136" s="46"/>
      <c r="M136" s="218"/>
      <c r="N136" s="219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126</v>
      </c>
      <c r="AU136" s="19" t="s">
        <v>84</v>
      </c>
    </row>
    <row r="137" s="12" customFormat="1" ht="22.8" customHeight="1">
      <c r="A137" s="12"/>
      <c r="B137" s="186"/>
      <c r="C137" s="187"/>
      <c r="D137" s="188" t="s">
        <v>75</v>
      </c>
      <c r="E137" s="200" t="s">
        <v>142</v>
      </c>
      <c r="F137" s="200" t="s">
        <v>202</v>
      </c>
      <c r="G137" s="187"/>
      <c r="H137" s="187"/>
      <c r="I137" s="190"/>
      <c r="J137" s="201">
        <f>BK137</f>
        <v>0</v>
      </c>
      <c r="K137" s="187"/>
      <c r="L137" s="192"/>
      <c r="M137" s="193"/>
      <c r="N137" s="194"/>
      <c r="O137" s="194"/>
      <c r="P137" s="195">
        <f>SUM(P138:P159)</f>
        <v>0</v>
      </c>
      <c r="Q137" s="194"/>
      <c r="R137" s="195">
        <f>SUM(R138:R159)</f>
        <v>44.301797999999991</v>
      </c>
      <c r="S137" s="194"/>
      <c r="T137" s="196">
        <f>SUM(T138:T159)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7" t="s">
        <v>81</v>
      </c>
      <c r="AT137" s="198" t="s">
        <v>75</v>
      </c>
      <c r="AU137" s="198" t="s">
        <v>81</v>
      </c>
      <c r="AY137" s="197" t="s">
        <v>117</v>
      </c>
      <c r="BK137" s="199">
        <f>SUM(BK138:BK159)</f>
        <v>0</v>
      </c>
    </row>
    <row r="138" s="2" customFormat="1" ht="14.4" customHeight="1">
      <c r="A138" s="40"/>
      <c r="B138" s="41"/>
      <c r="C138" s="202" t="s">
        <v>203</v>
      </c>
      <c r="D138" s="202" t="s">
        <v>119</v>
      </c>
      <c r="E138" s="203" t="s">
        <v>204</v>
      </c>
      <c r="F138" s="204" t="s">
        <v>205</v>
      </c>
      <c r="G138" s="205" t="s">
        <v>122</v>
      </c>
      <c r="H138" s="206">
        <v>35.630000000000003</v>
      </c>
      <c r="I138" s="207"/>
      <c r="J138" s="208">
        <f>ROUND(I138*H138,2)</f>
        <v>0</v>
      </c>
      <c r="K138" s="204" t="s">
        <v>123</v>
      </c>
      <c r="L138" s="46"/>
      <c r="M138" s="209" t="s">
        <v>19</v>
      </c>
      <c r="N138" s="210" t="s">
        <v>47</v>
      </c>
      <c r="O138" s="86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3" t="s">
        <v>124</v>
      </c>
      <c r="AT138" s="213" t="s">
        <v>119</v>
      </c>
      <c r="AU138" s="213" t="s">
        <v>84</v>
      </c>
      <c r="AY138" s="19" t="s">
        <v>117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9" t="s">
        <v>81</v>
      </c>
      <c r="BK138" s="214">
        <f>ROUND(I138*H138,2)</f>
        <v>0</v>
      </c>
      <c r="BL138" s="19" t="s">
        <v>124</v>
      </c>
      <c r="BM138" s="213" t="s">
        <v>206</v>
      </c>
    </row>
    <row r="139" s="2" customFormat="1">
      <c r="A139" s="40"/>
      <c r="B139" s="41"/>
      <c r="C139" s="42"/>
      <c r="D139" s="215" t="s">
        <v>126</v>
      </c>
      <c r="E139" s="42"/>
      <c r="F139" s="216" t="s">
        <v>207</v>
      </c>
      <c r="G139" s="42"/>
      <c r="H139" s="42"/>
      <c r="I139" s="217"/>
      <c r="J139" s="42"/>
      <c r="K139" s="42"/>
      <c r="L139" s="46"/>
      <c r="M139" s="218"/>
      <c r="N139" s="219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126</v>
      </c>
      <c r="AU139" s="19" t="s">
        <v>84</v>
      </c>
    </row>
    <row r="140" s="2" customFormat="1" ht="14.4" customHeight="1">
      <c r="A140" s="40"/>
      <c r="B140" s="41"/>
      <c r="C140" s="252" t="s">
        <v>208</v>
      </c>
      <c r="D140" s="252" t="s">
        <v>209</v>
      </c>
      <c r="E140" s="253" t="s">
        <v>210</v>
      </c>
      <c r="F140" s="254" t="s">
        <v>211</v>
      </c>
      <c r="G140" s="255" t="s">
        <v>158</v>
      </c>
      <c r="H140" s="256">
        <v>9.6210000000000004</v>
      </c>
      <c r="I140" s="257"/>
      <c r="J140" s="258">
        <f>ROUND(I140*H140,2)</f>
        <v>0</v>
      </c>
      <c r="K140" s="254" t="s">
        <v>123</v>
      </c>
      <c r="L140" s="259"/>
      <c r="M140" s="260" t="s">
        <v>19</v>
      </c>
      <c r="N140" s="261" t="s">
        <v>47</v>
      </c>
      <c r="O140" s="86"/>
      <c r="P140" s="211">
        <f>O140*H140</f>
        <v>0</v>
      </c>
      <c r="Q140" s="211">
        <v>1</v>
      </c>
      <c r="R140" s="211">
        <f>Q140*H140</f>
        <v>9.6210000000000004</v>
      </c>
      <c r="S140" s="211">
        <v>0</v>
      </c>
      <c r="T140" s="212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3" t="s">
        <v>162</v>
      </c>
      <c r="AT140" s="213" t="s">
        <v>209</v>
      </c>
      <c r="AU140" s="213" t="s">
        <v>84</v>
      </c>
      <c r="AY140" s="19" t="s">
        <v>117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9" t="s">
        <v>81</v>
      </c>
      <c r="BK140" s="214">
        <f>ROUND(I140*H140,2)</f>
        <v>0</v>
      </c>
      <c r="BL140" s="19" t="s">
        <v>124</v>
      </c>
      <c r="BM140" s="213" t="s">
        <v>212</v>
      </c>
    </row>
    <row r="141" s="2" customFormat="1">
      <c r="A141" s="40"/>
      <c r="B141" s="41"/>
      <c r="C141" s="42"/>
      <c r="D141" s="215" t="s">
        <v>126</v>
      </c>
      <c r="E141" s="42"/>
      <c r="F141" s="216" t="s">
        <v>211</v>
      </c>
      <c r="G141" s="42"/>
      <c r="H141" s="42"/>
      <c r="I141" s="217"/>
      <c r="J141" s="42"/>
      <c r="K141" s="42"/>
      <c r="L141" s="46"/>
      <c r="M141" s="218"/>
      <c r="N141" s="219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126</v>
      </c>
      <c r="AU141" s="19" t="s">
        <v>84</v>
      </c>
    </row>
    <row r="142" s="13" customFormat="1">
      <c r="A142" s="13"/>
      <c r="B142" s="220"/>
      <c r="C142" s="221"/>
      <c r="D142" s="215" t="s">
        <v>148</v>
      </c>
      <c r="E142" s="222" t="s">
        <v>19</v>
      </c>
      <c r="F142" s="223" t="s">
        <v>213</v>
      </c>
      <c r="G142" s="221"/>
      <c r="H142" s="224">
        <v>5.3449999999999998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0" t="s">
        <v>148</v>
      </c>
      <c r="AU142" s="230" t="s">
        <v>84</v>
      </c>
      <c r="AV142" s="13" t="s">
        <v>84</v>
      </c>
      <c r="AW142" s="13" t="s">
        <v>35</v>
      </c>
      <c r="AX142" s="13" t="s">
        <v>81</v>
      </c>
      <c r="AY142" s="230" t="s">
        <v>117</v>
      </c>
    </row>
    <row r="143" s="13" customFormat="1">
      <c r="A143" s="13"/>
      <c r="B143" s="220"/>
      <c r="C143" s="221"/>
      <c r="D143" s="215" t="s">
        <v>148</v>
      </c>
      <c r="E143" s="221"/>
      <c r="F143" s="223" t="s">
        <v>214</v>
      </c>
      <c r="G143" s="221"/>
      <c r="H143" s="224">
        <v>9.6210000000000004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0" t="s">
        <v>148</v>
      </c>
      <c r="AU143" s="230" t="s">
        <v>84</v>
      </c>
      <c r="AV143" s="13" t="s">
        <v>84</v>
      </c>
      <c r="AW143" s="13" t="s">
        <v>4</v>
      </c>
      <c r="AX143" s="13" t="s">
        <v>81</v>
      </c>
      <c r="AY143" s="230" t="s">
        <v>117</v>
      </c>
    </row>
    <row r="144" s="2" customFormat="1" ht="14.4" customHeight="1">
      <c r="A144" s="40"/>
      <c r="B144" s="41"/>
      <c r="C144" s="202" t="s">
        <v>8</v>
      </c>
      <c r="D144" s="202" t="s">
        <v>119</v>
      </c>
      <c r="E144" s="203" t="s">
        <v>215</v>
      </c>
      <c r="F144" s="204" t="s">
        <v>216</v>
      </c>
      <c r="G144" s="205" t="s">
        <v>122</v>
      </c>
      <c r="H144" s="206">
        <v>24.25</v>
      </c>
      <c r="I144" s="207"/>
      <c r="J144" s="208">
        <f>ROUND(I144*H144,2)</f>
        <v>0</v>
      </c>
      <c r="K144" s="204" t="s">
        <v>123</v>
      </c>
      <c r="L144" s="46"/>
      <c r="M144" s="209" t="s">
        <v>19</v>
      </c>
      <c r="N144" s="210" t="s">
        <v>47</v>
      </c>
      <c r="O144" s="86"/>
      <c r="P144" s="211">
        <f>O144*H144</f>
        <v>0</v>
      </c>
      <c r="Q144" s="211">
        <v>0.14399999999999999</v>
      </c>
      <c r="R144" s="211">
        <f>Q144*H144</f>
        <v>3.4919999999999995</v>
      </c>
      <c r="S144" s="211">
        <v>0</v>
      </c>
      <c r="T144" s="212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3" t="s">
        <v>124</v>
      </c>
      <c r="AT144" s="213" t="s">
        <v>119</v>
      </c>
      <c r="AU144" s="213" t="s">
        <v>84</v>
      </c>
      <c r="AY144" s="19" t="s">
        <v>117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9" t="s">
        <v>81</v>
      </c>
      <c r="BK144" s="214">
        <f>ROUND(I144*H144,2)</f>
        <v>0</v>
      </c>
      <c r="BL144" s="19" t="s">
        <v>124</v>
      </c>
      <c r="BM144" s="213" t="s">
        <v>217</v>
      </c>
    </row>
    <row r="145" s="2" customFormat="1">
      <c r="A145" s="40"/>
      <c r="B145" s="41"/>
      <c r="C145" s="42"/>
      <c r="D145" s="215" t="s">
        <v>126</v>
      </c>
      <c r="E145" s="42"/>
      <c r="F145" s="216" t="s">
        <v>218</v>
      </c>
      <c r="G145" s="42"/>
      <c r="H145" s="42"/>
      <c r="I145" s="217"/>
      <c r="J145" s="42"/>
      <c r="K145" s="42"/>
      <c r="L145" s="46"/>
      <c r="M145" s="218"/>
      <c r="N145" s="219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126</v>
      </c>
      <c r="AU145" s="19" t="s">
        <v>84</v>
      </c>
    </row>
    <row r="146" s="13" customFormat="1">
      <c r="A146" s="13"/>
      <c r="B146" s="220"/>
      <c r="C146" s="221"/>
      <c r="D146" s="215" t="s">
        <v>148</v>
      </c>
      <c r="E146" s="222" t="s">
        <v>19</v>
      </c>
      <c r="F146" s="223" t="s">
        <v>219</v>
      </c>
      <c r="G146" s="221"/>
      <c r="H146" s="224">
        <v>24.25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0" t="s">
        <v>148</v>
      </c>
      <c r="AU146" s="230" t="s">
        <v>84</v>
      </c>
      <c r="AV146" s="13" t="s">
        <v>84</v>
      </c>
      <c r="AW146" s="13" t="s">
        <v>35</v>
      </c>
      <c r="AX146" s="13" t="s">
        <v>81</v>
      </c>
      <c r="AY146" s="230" t="s">
        <v>117</v>
      </c>
    </row>
    <row r="147" s="2" customFormat="1" ht="14.4" customHeight="1">
      <c r="A147" s="40"/>
      <c r="B147" s="41"/>
      <c r="C147" s="202" t="s">
        <v>220</v>
      </c>
      <c r="D147" s="202" t="s">
        <v>119</v>
      </c>
      <c r="E147" s="203" t="s">
        <v>221</v>
      </c>
      <c r="F147" s="204" t="s">
        <v>222</v>
      </c>
      <c r="G147" s="205" t="s">
        <v>122</v>
      </c>
      <c r="H147" s="206">
        <v>63.869999999999997</v>
      </c>
      <c r="I147" s="207"/>
      <c r="J147" s="208">
        <f>ROUND(I147*H147,2)</f>
        <v>0</v>
      </c>
      <c r="K147" s="204" t="s">
        <v>123</v>
      </c>
      <c r="L147" s="46"/>
      <c r="M147" s="209" t="s">
        <v>19</v>
      </c>
      <c r="N147" s="210" t="s">
        <v>47</v>
      </c>
      <c r="O147" s="86"/>
      <c r="P147" s="211">
        <f>O147*H147</f>
        <v>0</v>
      </c>
      <c r="Q147" s="211">
        <v>0.40799999999999997</v>
      </c>
      <c r="R147" s="211">
        <f>Q147*H147</f>
        <v>26.058959999999999</v>
      </c>
      <c r="S147" s="211">
        <v>0</v>
      </c>
      <c r="T147" s="21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3" t="s">
        <v>124</v>
      </c>
      <c r="AT147" s="213" t="s">
        <v>119</v>
      </c>
      <c r="AU147" s="213" t="s">
        <v>84</v>
      </c>
      <c r="AY147" s="19" t="s">
        <v>117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9" t="s">
        <v>81</v>
      </c>
      <c r="BK147" s="214">
        <f>ROUND(I147*H147,2)</f>
        <v>0</v>
      </c>
      <c r="BL147" s="19" t="s">
        <v>124</v>
      </c>
      <c r="BM147" s="213" t="s">
        <v>223</v>
      </c>
    </row>
    <row r="148" s="2" customFormat="1">
      <c r="A148" s="40"/>
      <c r="B148" s="41"/>
      <c r="C148" s="42"/>
      <c r="D148" s="215" t="s">
        <v>126</v>
      </c>
      <c r="E148" s="42"/>
      <c r="F148" s="216" t="s">
        <v>224</v>
      </c>
      <c r="G148" s="42"/>
      <c r="H148" s="42"/>
      <c r="I148" s="217"/>
      <c r="J148" s="42"/>
      <c r="K148" s="42"/>
      <c r="L148" s="46"/>
      <c r="M148" s="218"/>
      <c r="N148" s="219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126</v>
      </c>
      <c r="AU148" s="19" t="s">
        <v>84</v>
      </c>
    </row>
    <row r="149" s="2" customFormat="1" ht="14.4" customHeight="1">
      <c r="A149" s="40"/>
      <c r="B149" s="41"/>
      <c r="C149" s="202" t="s">
        <v>225</v>
      </c>
      <c r="D149" s="202" t="s">
        <v>119</v>
      </c>
      <c r="E149" s="203" t="s">
        <v>226</v>
      </c>
      <c r="F149" s="204" t="s">
        <v>227</v>
      </c>
      <c r="G149" s="205" t="s">
        <v>122</v>
      </c>
      <c r="H149" s="206">
        <v>24.25</v>
      </c>
      <c r="I149" s="207"/>
      <c r="J149" s="208">
        <f>ROUND(I149*H149,2)</f>
        <v>0</v>
      </c>
      <c r="K149" s="204" t="s">
        <v>123</v>
      </c>
      <c r="L149" s="46"/>
      <c r="M149" s="209" t="s">
        <v>19</v>
      </c>
      <c r="N149" s="210" t="s">
        <v>47</v>
      </c>
      <c r="O149" s="86"/>
      <c r="P149" s="211">
        <f>O149*H149</f>
        <v>0</v>
      </c>
      <c r="Q149" s="211">
        <v>0.00034000000000000002</v>
      </c>
      <c r="R149" s="211">
        <f>Q149*H149</f>
        <v>0.0082450000000000006</v>
      </c>
      <c r="S149" s="211">
        <v>0</v>
      </c>
      <c r="T149" s="212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3" t="s">
        <v>124</v>
      </c>
      <c r="AT149" s="213" t="s">
        <v>119</v>
      </c>
      <c r="AU149" s="213" t="s">
        <v>84</v>
      </c>
      <c r="AY149" s="19" t="s">
        <v>117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9" t="s">
        <v>81</v>
      </c>
      <c r="BK149" s="214">
        <f>ROUND(I149*H149,2)</f>
        <v>0</v>
      </c>
      <c r="BL149" s="19" t="s">
        <v>124</v>
      </c>
      <c r="BM149" s="213" t="s">
        <v>228</v>
      </c>
    </row>
    <row r="150" s="2" customFormat="1">
      <c r="A150" s="40"/>
      <c r="B150" s="41"/>
      <c r="C150" s="42"/>
      <c r="D150" s="215" t="s">
        <v>126</v>
      </c>
      <c r="E150" s="42"/>
      <c r="F150" s="216" t="s">
        <v>229</v>
      </c>
      <c r="G150" s="42"/>
      <c r="H150" s="42"/>
      <c r="I150" s="217"/>
      <c r="J150" s="42"/>
      <c r="K150" s="42"/>
      <c r="L150" s="46"/>
      <c r="M150" s="218"/>
      <c r="N150" s="219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126</v>
      </c>
      <c r="AU150" s="19" t="s">
        <v>84</v>
      </c>
    </row>
    <row r="151" s="2" customFormat="1" ht="14.4" customHeight="1">
      <c r="A151" s="40"/>
      <c r="B151" s="41"/>
      <c r="C151" s="202" t="s">
        <v>230</v>
      </c>
      <c r="D151" s="202" t="s">
        <v>119</v>
      </c>
      <c r="E151" s="203" t="s">
        <v>231</v>
      </c>
      <c r="F151" s="204" t="s">
        <v>232</v>
      </c>
      <c r="G151" s="205" t="s">
        <v>122</v>
      </c>
      <c r="H151" s="206">
        <v>24.25</v>
      </c>
      <c r="I151" s="207"/>
      <c r="J151" s="208">
        <f>ROUND(I151*H151,2)</f>
        <v>0</v>
      </c>
      <c r="K151" s="204" t="s">
        <v>123</v>
      </c>
      <c r="L151" s="46"/>
      <c r="M151" s="209" t="s">
        <v>19</v>
      </c>
      <c r="N151" s="210" t="s">
        <v>47</v>
      </c>
      <c r="O151" s="86"/>
      <c r="P151" s="211">
        <f>O151*H151</f>
        <v>0</v>
      </c>
      <c r="Q151" s="211">
        <v>0.00031</v>
      </c>
      <c r="R151" s="211">
        <f>Q151*H151</f>
        <v>0.0075174999999999999</v>
      </c>
      <c r="S151" s="211">
        <v>0</v>
      </c>
      <c r="T151" s="21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3" t="s">
        <v>124</v>
      </c>
      <c r="AT151" s="213" t="s">
        <v>119</v>
      </c>
      <c r="AU151" s="213" t="s">
        <v>84</v>
      </c>
      <c r="AY151" s="19" t="s">
        <v>117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9" t="s">
        <v>81</v>
      </c>
      <c r="BK151" s="214">
        <f>ROUND(I151*H151,2)</f>
        <v>0</v>
      </c>
      <c r="BL151" s="19" t="s">
        <v>124</v>
      </c>
      <c r="BM151" s="213" t="s">
        <v>233</v>
      </c>
    </row>
    <row r="152" s="2" customFormat="1">
      <c r="A152" s="40"/>
      <c r="B152" s="41"/>
      <c r="C152" s="42"/>
      <c r="D152" s="215" t="s">
        <v>126</v>
      </c>
      <c r="E152" s="42"/>
      <c r="F152" s="216" t="s">
        <v>234</v>
      </c>
      <c r="G152" s="42"/>
      <c r="H152" s="42"/>
      <c r="I152" s="217"/>
      <c r="J152" s="42"/>
      <c r="K152" s="42"/>
      <c r="L152" s="46"/>
      <c r="M152" s="218"/>
      <c r="N152" s="219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126</v>
      </c>
      <c r="AU152" s="19" t="s">
        <v>84</v>
      </c>
    </row>
    <row r="153" s="2" customFormat="1" ht="14.4" customHeight="1">
      <c r="A153" s="40"/>
      <c r="B153" s="41"/>
      <c r="C153" s="202" t="s">
        <v>235</v>
      </c>
      <c r="D153" s="202" t="s">
        <v>119</v>
      </c>
      <c r="E153" s="203" t="s">
        <v>236</v>
      </c>
      <c r="F153" s="204" t="s">
        <v>237</v>
      </c>
      <c r="G153" s="205" t="s">
        <v>122</v>
      </c>
      <c r="H153" s="206">
        <v>24.25</v>
      </c>
      <c r="I153" s="207"/>
      <c r="J153" s="208">
        <f>ROUND(I153*H153,2)</f>
        <v>0</v>
      </c>
      <c r="K153" s="204" t="s">
        <v>123</v>
      </c>
      <c r="L153" s="46"/>
      <c r="M153" s="209" t="s">
        <v>19</v>
      </c>
      <c r="N153" s="210" t="s">
        <v>47</v>
      </c>
      <c r="O153" s="86"/>
      <c r="P153" s="211">
        <f>O153*H153</f>
        <v>0</v>
      </c>
      <c r="Q153" s="211">
        <v>0.10373</v>
      </c>
      <c r="R153" s="211">
        <f>Q153*H153</f>
        <v>2.5154524999999999</v>
      </c>
      <c r="S153" s="211">
        <v>0</v>
      </c>
      <c r="T153" s="21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3" t="s">
        <v>124</v>
      </c>
      <c r="AT153" s="213" t="s">
        <v>119</v>
      </c>
      <c r="AU153" s="213" t="s">
        <v>84</v>
      </c>
      <c r="AY153" s="19" t="s">
        <v>117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9" t="s">
        <v>81</v>
      </c>
      <c r="BK153" s="214">
        <f>ROUND(I153*H153,2)</f>
        <v>0</v>
      </c>
      <c r="BL153" s="19" t="s">
        <v>124</v>
      </c>
      <c r="BM153" s="213" t="s">
        <v>238</v>
      </c>
    </row>
    <row r="154" s="2" customFormat="1">
      <c r="A154" s="40"/>
      <c r="B154" s="41"/>
      <c r="C154" s="42"/>
      <c r="D154" s="215" t="s">
        <v>126</v>
      </c>
      <c r="E154" s="42"/>
      <c r="F154" s="216" t="s">
        <v>239</v>
      </c>
      <c r="G154" s="42"/>
      <c r="H154" s="42"/>
      <c r="I154" s="217"/>
      <c r="J154" s="42"/>
      <c r="K154" s="42"/>
      <c r="L154" s="46"/>
      <c r="M154" s="218"/>
      <c r="N154" s="219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126</v>
      </c>
      <c r="AU154" s="19" t="s">
        <v>84</v>
      </c>
    </row>
    <row r="155" s="2" customFormat="1" ht="14.4" customHeight="1">
      <c r="A155" s="40"/>
      <c r="B155" s="41"/>
      <c r="C155" s="202" t="s">
        <v>240</v>
      </c>
      <c r="D155" s="202" t="s">
        <v>119</v>
      </c>
      <c r="E155" s="203" t="s">
        <v>241</v>
      </c>
      <c r="F155" s="204" t="s">
        <v>242</v>
      </c>
      <c r="G155" s="205" t="s">
        <v>122</v>
      </c>
      <c r="H155" s="206">
        <v>11.380000000000001</v>
      </c>
      <c r="I155" s="207"/>
      <c r="J155" s="208">
        <f>ROUND(I155*H155,2)</f>
        <v>0</v>
      </c>
      <c r="K155" s="204" t="s">
        <v>123</v>
      </c>
      <c r="L155" s="46"/>
      <c r="M155" s="209" t="s">
        <v>19</v>
      </c>
      <c r="N155" s="210" t="s">
        <v>47</v>
      </c>
      <c r="O155" s="86"/>
      <c r="P155" s="211">
        <f>O155*H155</f>
        <v>0</v>
      </c>
      <c r="Q155" s="211">
        <v>0.084250000000000005</v>
      </c>
      <c r="R155" s="211">
        <f>Q155*H155</f>
        <v>0.95876500000000009</v>
      </c>
      <c r="S155" s="211">
        <v>0</v>
      </c>
      <c r="T155" s="212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3" t="s">
        <v>124</v>
      </c>
      <c r="AT155" s="213" t="s">
        <v>119</v>
      </c>
      <c r="AU155" s="213" t="s">
        <v>84</v>
      </c>
      <c r="AY155" s="19" t="s">
        <v>117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9" t="s">
        <v>81</v>
      </c>
      <c r="BK155" s="214">
        <f>ROUND(I155*H155,2)</f>
        <v>0</v>
      </c>
      <c r="BL155" s="19" t="s">
        <v>124</v>
      </c>
      <c r="BM155" s="213" t="s">
        <v>243</v>
      </c>
    </row>
    <row r="156" s="2" customFormat="1">
      <c r="A156" s="40"/>
      <c r="B156" s="41"/>
      <c r="C156" s="42"/>
      <c r="D156" s="215" t="s">
        <v>126</v>
      </c>
      <c r="E156" s="42"/>
      <c r="F156" s="216" t="s">
        <v>244</v>
      </c>
      <c r="G156" s="42"/>
      <c r="H156" s="42"/>
      <c r="I156" s="217"/>
      <c r="J156" s="42"/>
      <c r="K156" s="42"/>
      <c r="L156" s="46"/>
      <c r="M156" s="218"/>
      <c r="N156" s="219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126</v>
      </c>
      <c r="AU156" s="19" t="s">
        <v>84</v>
      </c>
    </row>
    <row r="157" s="2" customFormat="1" ht="14.4" customHeight="1">
      <c r="A157" s="40"/>
      <c r="B157" s="41"/>
      <c r="C157" s="252" t="s">
        <v>7</v>
      </c>
      <c r="D157" s="252" t="s">
        <v>209</v>
      </c>
      <c r="E157" s="253" t="s">
        <v>245</v>
      </c>
      <c r="F157" s="254" t="s">
        <v>246</v>
      </c>
      <c r="G157" s="255" t="s">
        <v>122</v>
      </c>
      <c r="H157" s="256">
        <v>12.518000000000001</v>
      </c>
      <c r="I157" s="257"/>
      <c r="J157" s="258">
        <f>ROUND(I157*H157,2)</f>
        <v>0</v>
      </c>
      <c r="K157" s="254" t="s">
        <v>123</v>
      </c>
      <c r="L157" s="259"/>
      <c r="M157" s="260" t="s">
        <v>19</v>
      </c>
      <c r="N157" s="261" t="s">
        <v>47</v>
      </c>
      <c r="O157" s="86"/>
      <c r="P157" s="211">
        <f>O157*H157</f>
        <v>0</v>
      </c>
      <c r="Q157" s="211">
        <v>0.13100000000000001</v>
      </c>
      <c r="R157" s="211">
        <f>Q157*H157</f>
        <v>1.6398580000000003</v>
      </c>
      <c r="S157" s="211">
        <v>0</v>
      </c>
      <c r="T157" s="21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3" t="s">
        <v>162</v>
      </c>
      <c r="AT157" s="213" t="s">
        <v>209</v>
      </c>
      <c r="AU157" s="213" t="s">
        <v>84</v>
      </c>
      <c r="AY157" s="19" t="s">
        <v>117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9" t="s">
        <v>81</v>
      </c>
      <c r="BK157" s="214">
        <f>ROUND(I157*H157,2)</f>
        <v>0</v>
      </c>
      <c r="BL157" s="19" t="s">
        <v>124</v>
      </c>
      <c r="BM157" s="213" t="s">
        <v>247</v>
      </c>
    </row>
    <row r="158" s="2" customFormat="1">
      <c r="A158" s="40"/>
      <c r="B158" s="41"/>
      <c r="C158" s="42"/>
      <c r="D158" s="215" t="s">
        <v>126</v>
      </c>
      <c r="E158" s="42"/>
      <c r="F158" s="216" t="s">
        <v>246</v>
      </c>
      <c r="G158" s="42"/>
      <c r="H158" s="42"/>
      <c r="I158" s="217"/>
      <c r="J158" s="42"/>
      <c r="K158" s="42"/>
      <c r="L158" s="46"/>
      <c r="M158" s="218"/>
      <c r="N158" s="219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126</v>
      </c>
      <c r="AU158" s="19" t="s">
        <v>84</v>
      </c>
    </row>
    <row r="159" s="13" customFormat="1">
      <c r="A159" s="13"/>
      <c r="B159" s="220"/>
      <c r="C159" s="221"/>
      <c r="D159" s="215" t="s">
        <v>148</v>
      </c>
      <c r="E159" s="221"/>
      <c r="F159" s="223" t="s">
        <v>248</v>
      </c>
      <c r="G159" s="221"/>
      <c r="H159" s="224">
        <v>12.518000000000001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0" t="s">
        <v>148</v>
      </c>
      <c r="AU159" s="230" t="s">
        <v>84</v>
      </c>
      <c r="AV159" s="13" t="s">
        <v>84</v>
      </c>
      <c r="AW159" s="13" t="s">
        <v>4</v>
      </c>
      <c r="AX159" s="13" t="s">
        <v>81</v>
      </c>
      <c r="AY159" s="230" t="s">
        <v>117</v>
      </c>
    </row>
    <row r="160" s="12" customFormat="1" ht="22.8" customHeight="1">
      <c r="A160" s="12"/>
      <c r="B160" s="186"/>
      <c r="C160" s="187"/>
      <c r="D160" s="188" t="s">
        <v>75</v>
      </c>
      <c r="E160" s="200" t="s">
        <v>167</v>
      </c>
      <c r="F160" s="200" t="s">
        <v>249</v>
      </c>
      <c r="G160" s="187"/>
      <c r="H160" s="187"/>
      <c r="I160" s="190"/>
      <c r="J160" s="201">
        <f>BK160</f>
        <v>0</v>
      </c>
      <c r="K160" s="187"/>
      <c r="L160" s="192"/>
      <c r="M160" s="193"/>
      <c r="N160" s="194"/>
      <c r="O160" s="194"/>
      <c r="P160" s="195">
        <f>SUM(P161:P263)</f>
        <v>0</v>
      </c>
      <c r="Q160" s="194"/>
      <c r="R160" s="195">
        <f>SUM(R161:R263)</f>
        <v>8.6023164399999992</v>
      </c>
      <c r="S160" s="194"/>
      <c r="T160" s="196">
        <f>SUM(T161:T263)</f>
        <v>1.4379999999999999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7" t="s">
        <v>81</v>
      </c>
      <c r="AT160" s="198" t="s">
        <v>75</v>
      </c>
      <c r="AU160" s="198" t="s">
        <v>81</v>
      </c>
      <c r="AY160" s="197" t="s">
        <v>117</v>
      </c>
      <c r="BK160" s="199">
        <f>SUM(BK161:BK263)</f>
        <v>0</v>
      </c>
    </row>
    <row r="161" s="2" customFormat="1" ht="14.4" customHeight="1">
      <c r="A161" s="40"/>
      <c r="B161" s="41"/>
      <c r="C161" s="202" t="s">
        <v>250</v>
      </c>
      <c r="D161" s="202" t="s">
        <v>119</v>
      </c>
      <c r="E161" s="203" t="s">
        <v>251</v>
      </c>
      <c r="F161" s="204" t="s">
        <v>252</v>
      </c>
      <c r="G161" s="205" t="s">
        <v>253</v>
      </c>
      <c r="H161" s="206">
        <v>7</v>
      </c>
      <c r="I161" s="207"/>
      <c r="J161" s="208">
        <f>ROUND(I161*H161,2)</f>
        <v>0</v>
      </c>
      <c r="K161" s="204" t="s">
        <v>123</v>
      </c>
      <c r="L161" s="46"/>
      <c r="M161" s="209" t="s">
        <v>19</v>
      </c>
      <c r="N161" s="210" t="s">
        <v>47</v>
      </c>
      <c r="O161" s="86"/>
      <c r="P161" s="211">
        <f>O161*H161</f>
        <v>0</v>
      </c>
      <c r="Q161" s="211">
        <v>0.11171</v>
      </c>
      <c r="R161" s="211">
        <f>Q161*H161</f>
        <v>0.78197000000000005</v>
      </c>
      <c r="S161" s="211">
        <v>0</v>
      </c>
      <c r="T161" s="21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3" t="s">
        <v>124</v>
      </c>
      <c r="AT161" s="213" t="s">
        <v>119</v>
      </c>
      <c r="AU161" s="213" t="s">
        <v>84</v>
      </c>
      <c r="AY161" s="19" t="s">
        <v>117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9" t="s">
        <v>81</v>
      </c>
      <c r="BK161" s="214">
        <f>ROUND(I161*H161,2)</f>
        <v>0</v>
      </c>
      <c r="BL161" s="19" t="s">
        <v>124</v>
      </c>
      <c r="BM161" s="213" t="s">
        <v>254</v>
      </c>
    </row>
    <row r="162" s="2" customFormat="1">
      <c r="A162" s="40"/>
      <c r="B162" s="41"/>
      <c r="C162" s="42"/>
      <c r="D162" s="215" t="s">
        <v>126</v>
      </c>
      <c r="E162" s="42"/>
      <c r="F162" s="216" t="s">
        <v>255</v>
      </c>
      <c r="G162" s="42"/>
      <c r="H162" s="42"/>
      <c r="I162" s="217"/>
      <c r="J162" s="42"/>
      <c r="K162" s="42"/>
      <c r="L162" s="46"/>
      <c r="M162" s="218"/>
      <c r="N162" s="219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126</v>
      </c>
      <c r="AU162" s="19" t="s">
        <v>84</v>
      </c>
    </row>
    <row r="163" s="2" customFormat="1" ht="14.4" customHeight="1">
      <c r="A163" s="40"/>
      <c r="B163" s="41"/>
      <c r="C163" s="252" t="s">
        <v>256</v>
      </c>
      <c r="D163" s="252" t="s">
        <v>209</v>
      </c>
      <c r="E163" s="253" t="s">
        <v>257</v>
      </c>
      <c r="F163" s="254" t="s">
        <v>258</v>
      </c>
      <c r="G163" s="255" t="s">
        <v>253</v>
      </c>
      <c r="H163" s="256">
        <v>7</v>
      </c>
      <c r="I163" s="257"/>
      <c r="J163" s="258">
        <f>ROUND(I163*H163,2)</f>
        <v>0</v>
      </c>
      <c r="K163" s="254" t="s">
        <v>123</v>
      </c>
      <c r="L163" s="259"/>
      <c r="M163" s="260" t="s">
        <v>19</v>
      </c>
      <c r="N163" s="261" t="s">
        <v>47</v>
      </c>
      <c r="O163" s="86"/>
      <c r="P163" s="211">
        <f>O163*H163</f>
        <v>0</v>
      </c>
      <c r="Q163" s="211">
        <v>0.14000000000000001</v>
      </c>
      <c r="R163" s="211">
        <f>Q163*H163</f>
        <v>0.98000000000000009</v>
      </c>
      <c r="S163" s="211">
        <v>0</v>
      </c>
      <c r="T163" s="21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3" t="s">
        <v>162</v>
      </c>
      <c r="AT163" s="213" t="s">
        <v>209</v>
      </c>
      <c r="AU163" s="213" t="s">
        <v>84</v>
      </c>
      <c r="AY163" s="19" t="s">
        <v>117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9" t="s">
        <v>81</v>
      </c>
      <c r="BK163" s="214">
        <f>ROUND(I163*H163,2)</f>
        <v>0</v>
      </c>
      <c r="BL163" s="19" t="s">
        <v>124</v>
      </c>
      <c r="BM163" s="213" t="s">
        <v>259</v>
      </c>
    </row>
    <row r="164" s="2" customFormat="1">
      <c r="A164" s="40"/>
      <c r="B164" s="41"/>
      <c r="C164" s="42"/>
      <c r="D164" s="215" t="s">
        <v>126</v>
      </c>
      <c r="E164" s="42"/>
      <c r="F164" s="216" t="s">
        <v>258</v>
      </c>
      <c r="G164" s="42"/>
      <c r="H164" s="42"/>
      <c r="I164" s="217"/>
      <c r="J164" s="42"/>
      <c r="K164" s="42"/>
      <c r="L164" s="46"/>
      <c r="M164" s="218"/>
      <c r="N164" s="219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126</v>
      </c>
      <c r="AU164" s="19" t="s">
        <v>84</v>
      </c>
    </row>
    <row r="165" s="2" customFormat="1" ht="14.4" customHeight="1">
      <c r="A165" s="40"/>
      <c r="B165" s="41"/>
      <c r="C165" s="202" t="s">
        <v>260</v>
      </c>
      <c r="D165" s="202" t="s">
        <v>119</v>
      </c>
      <c r="E165" s="203" t="s">
        <v>261</v>
      </c>
      <c r="F165" s="204" t="s">
        <v>262</v>
      </c>
      <c r="G165" s="205" t="s">
        <v>253</v>
      </c>
      <c r="H165" s="206">
        <v>7</v>
      </c>
      <c r="I165" s="207"/>
      <c r="J165" s="208">
        <f>ROUND(I165*H165,2)</f>
        <v>0</v>
      </c>
      <c r="K165" s="204" t="s">
        <v>123</v>
      </c>
      <c r="L165" s="46"/>
      <c r="M165" s="209" t="s">
        <v>19</v>
      </c>
      <c r="N165" s="210" t="s">
        <v>47</v>
      </c>
      <c r="O165" s="86"/>
      <c r="P165" s="211">
        <f>O165*H165</f>
        <v>0</v>
      </c>
      <c r="Q165" s="211">
        <v>0.00069999999999999999</v>
      </c>
      <c r="R165" s="211">
        <f>Q165*H165</f>
        <v>0.0048999999999999998</v>
      </c>
      <c r="S165" s="211">
        <v>0</v>
      </c>
      <c r="T165" s="21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3" t="s">
        <v>124</v>
      </c>
      <c r="AT165" s="213" t="s">
        <v>119</v>
      </c>
      <c r="AU165" s="213" t="s">
        <v>84</v>
      </c>
      <c r="AY165" s="19" t="s">
        <v>117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9" t="s">
        <v>81</v>
      </c>
      <c r="BK165" s="214">
        <f>ROUND(I165*H165,2)</f>
        <v>0</v>
      </c>
      <c r="BL165" s="19" t="s">
        <v>124</v>
      </c>
      <c r="BM165" s="213" t="s">
        <v>263</v>
      </c>
    </row>
    <row r="166" s="2" customFormat="1">
      <c r="A166" s="40"/>
      <c r="B166" s="41"/>
      <c r="C166" s="42"/>
      <c r="D166" s="215" t="s">
        <v>126</v>
      </c>
      <c r="E166" s="42"/>
      <c r="F166" s="216" t="s">
        <v>264</v>
      </c>
      <c r="G166" s="42"/>
      <c r="H166" s="42"/>
      <c r="I166" s="217"/>
      <c r="J166" s="42"/>
      <c r="K166" s="42"/>
      <c r="L166" s="46"/>
      <c r="M166" s="218"/>
      <c r="N166" s="219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126</v>
      </c>
      <c r="AU166" s="19" t="s">
        <v>84</v>
      </c>
    </row>
    <row r="167" s="14" customFormat="1">
      <c r="A167" s="14"/>
      <c r="B167" s="231"/>
      <c r="C167" s="232"/>
      <c r="D167" s="215" t="s">
        <v>148</v>
      </c>
      <c r="E167" s="233" t="s">
        <v>19</v>
      </c>
      <c r="F167" s="234" t="s">
        <v>265</v>
      </c>
      <c r="G167" s="232"/>
      <c r="H167" s="233" t="s">
        <v>19</v>
      </c>
      <c r="I167" s="235"/>
      <c r="J167" s="232"/>
      <c r="K167" s="232"/>
      <c r="L167" s="236"/>
      <c r="M167" s="237"/>
      <c r="N167" s="238"/>
      <c r="O167" s="238"/>
      <c r="P167" s="238"/>
      <c r="Q167" s="238"/>
      <c r="R167" s="238"/>
      <c r="S167" s="238"/>
      <c r="T167" s="23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0" t="s">
        <v>148</v>
      </c>
      <c r="AU167" s="240" t="s">
        <v>84</v>
      </c>
      <c r="AV167" s="14" t="s">
        <v>81</v>
      </c>
      <c r="AW167" s="14" t="s">
        <v>35</v>
      </c>
      <c r="AX167" s="14" t="s">
        <v>76</v>
      </c>
      <c r="AY167" s="240" t="s">
        <v>117</v>
      </c>
    </row>
    <row r="168" s="14" customFormat="1">
      <c r="A168" s="14"/>
      <c r="B168" s="231"/>
      <c r="C168" s="232"/>
      <c r="D168" s="215" t="s">
        <v>148</v>
      </c>
      <c r="E168" s="233" t="s">
        <v>19</v>
      </c>
      <c r="F168" s="234" t="s">
        <v>266</v>
      </c>
      <c r="G168" s="232"/>
      <c r="H168" s="233" t="s">
        <v>19</v>
      </c>
      <c r="I168" s="235"/>
      <c r="J168" s="232"/>
      <c r="K168" s="232"/>
      <c r="L168" s="236"/>
      <c r="M168" s="237"/>
      <c r="N168" s="238"/>
      <c r="O168" s="238"/>
      <c r="P168" s="238"/>
      <c r="Q168" s="238"/>
      <c r="R168" s="238"/>
      <c r="S168" s="238"/>
      <c r="T168" s="23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0" t="s">
        <v>148</v>
      </c>
      <c r="AU168" s="240" t="s">
        <v>84</v>
      </c>
      <c r="AV168" s="14" t="s">
        <v>81</v>
      </c>
      <c r="AW168" s="14" t="s">
        <v>35</v>
      </c>
      <c r="AX168" s="14" t="s">
        <v>76</v>
      </c>
      <c r="AY168" s="240" t="s">
        <v>117</v>
      </c>
    </row>
    <row r="169" s="13" customFormat="1">
      <c r="A169" s="13"/>
      <c r="B169" s="220"/>
      <c r="C169" s="221"/>
      <c r="D169" s="215" t="s">
        <v>148</v>
      </c>
      <c r="E169" s="222" t="s">
        <v>19</v>
      </c>
      <c r="F169" s="223" t="s">
        <v>81</v>
      </c>
      <c r="G169" s="221"/>
      <c r="H169" s="224">
        <v>1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0" t="s">
        <v>148</v>
      </c>
      <c r="AU169" s="230" t="s">
        <v>84</v>
      </c>
      <c r="AV169" s="13" t="s">
        <v>84</v>
      </c>
      <c r="AW169" s="13" t="s">
        <v>35</v>
      </c>
      <c r="AX169" s="13" t="s">
        <v>76</v>
      </c>
      <c r="AY169" s="230" t="s">
        <v>117</v>
      </c>
    </row>
    <row r="170" s="14" customFormat="1">
      <c r="A170" s="14"/>
      <c r="B170" s="231"/>
      <c r="C170" s="232"/>
      <c r="D170" s="215" t="s">
        <v>148</v>
      </c>
      <c r="E170" s="233" t="s">
        <v>19</v>
      </c>
      <c r="F170" s="234" t="s">
        <v>267</v>
      </c>
      <c r="G170" s="232"/>
      <c r="H170" s="233" t="s">
        <v>19</v>
      </c>
      <c r="I170" s="235"/>
      <c r="J170" s="232"/>
      <c r="K170" s="232"/>
      <c r="L170" s="236"/>
      <c r="M170" s="237"/>
      <c r="N170" s="238"/>
      <c r="O170" s="238"/>
      <c r="P170" s="238"/>
      <c r="Q170" s="238"/>
      <c r="R170" s="238"/>
      <c r="S170" s="238"/>
      <c r="T170" s="23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0" t="s">
        <v>148</v>
      </c>
      <c r="AU170" s="240" t="s">
        <v>84</v>
      </c>
      <c r="AV170" s="14" t="s">
        <v>81</v>
      </c>
      <c r="AW170" s="14" t="s">
        <v>35</v>
      </c>
      <c r="AX170" s="14" t="s">
        <v>76</v>
      </c>
      <c r="AY170" s="240" t="s">
        <v>117</v>
      </c>
    </row>
    <row r="171" s="13" customFormat="1">
      <c r="A171" s="13"/>
      <c r="B171" s="220"/>
      <c r="C171" s="221"/>
      <c r="D171" s="215" t="s">
        <v>148</v>
      </c>
      <c r="E171" s="222" t="s">
        <v>19</v>
      </c>
      <c r="F171" s="223" t="s">
        <v>81</v>
      </c>
      <c r="G171" s="221"/>
      <c r="H171" s="224">
        <v>1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0" t="s">
        <v>148</v>
      </c>
      <c r="AU171" s="230" t="s">
        <v>84</v>
      </c>
      <c r="AV171" s="13" t="s">
        <v>84</v>
      </c>
      <c r="AW171" s="13" t="s">
        <v>35</v>
      </c>
      <c r="AX171" s="13" t="s">
        <v>76</v>
      </c>
      <c r="AY171" s="230" t="s">
        <v>117</v>
      </c>
    </row>
    <row r="172" s="14" customFormat="1">
      <c r="A172" s="14"/>
      <c r="B172" s="231"/>
      <c r="C172" s="232"/>
      <c r="D172" s="215" t="s">
        <v>148</v>
      </c>
      <c r="E172" s="233" t="s">
        <v>19</v>
      </c>
      <c r="F172" s="234" t="s">
        <v>268</v>
      </c>
      <c r="G172" s="232"/>
      <c r="H172" s="233" t="s">
        <v>19</v>
      </c>
      <c r="I172" s="235"/>
      <c r="J172" s="232"/>
      <c r="K172" s="232"/>
      <c r="L172" s="236"/>
      <c r="M172" s="237"/>
      <c r="N172" s="238"/>
      <c r="O172" s="238"/>
      <c r="P172" s="238"/>
      <c r="Q172" s="238"/>
      <c r="R172" s="238"/>
      <c r="S172" s="238"/>
      <c r="T172" s="23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0" t="s">
        <v>148</v>
      </c>
      <c r="AU172" s="240" t="s">
        <v>84</v>
      </c>
      <c r="AV172" s="14" t="s">
        <v>81</v>
      </c>
      <c r="AW172" s="14" t="s">
        <v>35</v>
      </c>
      <c r="AX172" s="14" t="s">
        <v>76</v>
      </c>
      <c r="AY172" s="240" t="s">
        <v>117</v>
      </c>
    </row>
    <row r="173" s="13" customFormat="1">
      <c r="A173" s="13"/>
      <c r="B173" s="220"/>
      <c r="C173" s="221"/>
      <c r="D173" s="215" t="s">
        <v>148</v>
      </c>
      <c r="E173" s="222" t="s">
        <v>19</v>
      </c>
      <c r="F173" s="223" t="s">
        <v>81</v>
      </c>
      <c r="G173" s="221"/>
      <c r="H173" s="224">
        <v>1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0" t="s">
        <v>148</v>
      </c>
      <c r="AU173" s="230" t="s">
        <v>84</v>
      </c>
      <c r="AV173" s="13" t="s">
        <v>84</v>
      </c>
      <c r="AW173" s="13" t="s">
        <v>35</v>
      </c>
      <c r="AX173" s="13" t="s">
        <v>76</v>
      </c>
      <c r="AY173" s="230" t="s">
        <v>117</v>
      </c>
    </row>
    <row r="174" s="16" customFormat="1">
      <c r="A174" s="16"/>
      <c r="B174" s="262"/>
      <c r="C174" s="263"/>
      <c r="D174" s="215" t="s">
        <v>148</v>
      </c>
      <c r="E174" s="264" t="s">
        <v>19</v>
      </c>
      <c r="F174" s="265" t="s">
        <v>269</v>
      </c>
      <c r="G174" s="263"/>
      <c r="H174" s="266">
        <v>3</v>
      </c>
      <c r="I174" s="267"/>
      <c r="J174" s="263"/>
      <c r="K174" s="263"/>
      <c r="L174" s="268"/>
      <c r="M174" s="269"/>
      <c r="N174" s="270"/>
      <c r="O174" s="270"/>
      <c r="P174" s="270"/>
      <c r="Q174" s="270"/>
      <c r="R174" s="270"/>
      <c r="S174" s="270"/>
      <c r="T174" s="271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72" t="s">
        <v>148</v>
      </c>
      <c r="AU174" s="272" t="s">
        <v>84</v>
      </c>
      <c r="AV174" s="16" t="s">
        <v>132</v>
      </c>
      <c r="AW174" s="16" t="s">
        <v>35</v>
      </c>
      <c r="AX174" s="16" t="s">
        <v>76</v>
      </c>
      <c r="AY174" s="272" t="s">
        <v>117</v>
      </c>
    </row>
    <row r="175" s="14" customFormat="1">
      <c r="A175" s="14"/>
      <c r="B175" s="231"/>
      <c r="C175" s="232"/>
      <c r="D175" s="215" t="s">
        <v>148</v>
      </c>
      <c r="E175" s="233" t="s">
        <v>19</v>
      </c>
      <c r="F175" s="234" t="s">
        <v>270</v>
      </c>
      <c r="G175" s="232"/>
      <c r="H175" s="233" t="s">
        <v>19</v>
      </c>
      <c r="I175" s="235"/>
      <c r="J175" s="232"/>
      <c r="K175" s="232"/>
      <c r="L175" s="236"/>
      <c r="M175" s="237"/>
      <c r="N175" s="238"/>
      <c r="O175" s="238"/>
      <c r="P175" s="238"/>
      <c r="Q175" s="238"/>
      <c r="R175" s="238"/>
      <c r="S175" s="238"/>
      <c r="T175" s="23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0" t="s">
        <v>148</v>
      </c>
      <c r="AU175" s="240" t="s">
        <v>84</v>
      </c>
      <c r="AV175" s="14" t="s">
        <v>81</v>
      </c>
      <c r="AW175" s="14" t="s">
        <v>35</v>
      </c>
      <c r="AX175" s="14" t="s">
        <v>76</v>
      </c>
      <c r="AY175" s="240" t="s">
        <v>117</v>
      </c>
    </row>
    <row r="176" s="14" customFormat="1">
      <c r="A176" s="14"/>
      <c r="B176" s="231"/>
      <c r="C176" s="232"/>
      <c r="D176" s="215" t="s">
        <v>148</v>
      </c>
      <c r="E176" s="233" t="s">
        <v>19</v>
      </c>
      <c r="F176" s="234" t="s">
        <v>266</v>
      </c>
      <c r="G176" s="232"/>
      <c r="H176" s="233" t="s">
        <v>19</v>
      </c>
      <c r="I176" s="235"/>
      <c r="J176" s="232"/>
      <c r="K176" s="232"/>
      <c r="L176" s="236"/>
      <c r="M176" s="237"/>
      <c r="N176" s="238"/>
      <c r="O176" s="238"/>
      <c r="P176" s="238"/>
      <c r="Q176" s="238"/>
      <c r="R176" s="238"/>
      <c r="S176" s="238"/>
      <c r="T176" s="23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0" t="s">
        <v>148</v>
      </c>
      <c r="AU176" s="240" t="s">
        <v>84</v>
      </c>
      <c r="AV176" s="14" t="s">
        <v>81</v>
      </c>
      <c r="AW176" s="14" t="s">
        <v>35</v>
      </c>
      <c r="AX176" s="14" t="s">
        <v>76</v>
      </c>
      <c r="AY176" s="240" t="s">
        <v>117</v>
      </c>
    </row>
    <row r="177" s="13" customFormat="1">
      <c r="A177" s="13"/>
      <c r="B177" s="220"/>
      <c r="C177" s="221"/>
      <c r="D177" s="215" t="s">
        <v>148</v>
      </c>
      <c r="E177" s="222" t="s">
        <v>19</v>
      </c>
      <c r="F177" s="223" t="s">
        <v>81</v>
      </c>
      <c r="G177" s="221"/>
      <c r="H177" s="224">
        <v>1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0" t="s">
        <v>148</v>
      </c>
      <c r="AU177" s="230" t="s">
        <v>84</v>
      </c>
      <c r="AV177" s="13" t="s">
        <v>84</v>
      </c>
      <c r="AW177" s="13" t="s">
        <v>35</v>
      </c>
      <c r="AX177" s="13" t="s">
        <v>76</v>
      </c>
      <c r="AY177" s="230" t="s">
        <v>117</v>
      </c>
    </row>
    <row r="178" s="14" customFormat="1">
      <c r="A178" s="14"/>
      <c r="B178" s="231"/>
      <c r="C178" s="232"/>
      <c r="D178" s="215" t="s">
        <v>148</v>
      </c>
      <c r="E178" s="233" t="s">
        <v>19</v>
      </c>
      <c r="F178" s="234" t="s">
        <v>271</v>
      </c>
      <c r="G178" s="232"/>
      <c r="H178" s="233" t="s">
        <v>19</v>
      </c>
      <c r="I178" s="235"/>
      <c r="J178" s="232"/>
      <c r="K178" s="232"/>
      <c r="L178" s="236"/>
      <c r="M178" s="237"/>
      <c r="N178" s="238"/>
      <c r="O178" s="238"/>
      <c r="P178" s="238"/>
      <c r="Q178" s="238"/>
      <c r="R178" s="238"/>
      <c r="S178" s="238"/>
      <c r="T178" s="23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0" t="s">
        <v>148</v>
      </c>
      <c r="AU178" s="240" t="s">
        <v>84</v>
      </c>
      <c r="AV178" s="14" t="s">
        <v>81</v>
      </c>
      <c r="AW178" s="14" t="s">
        <v>35</v>
      </c>
      <c r="AX178" s="14" t="s">
        <v>76</v>
      </c>
      <c r="AY178" s="240" t="s">
        <v>117</v>
      </c>
    </row>
    <row r="179" s="13" customFormat="1">
      <c r="A179" s="13"/>
      <c r="B179" s="220"/>
      <c r="C179" s="221"/>
      <c r="D179" s="215" t="s">
        <v>148</v>
      </c>
      <c r="E179" s="222" t="s">
        <v>19</v>
      </c>
      <c r="F179" s="223" t="s">
        <v>84</v>
      </c>
      <c r="G179" s="221"/>
      <c r="H179" s="224">
        <v>2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0" t="s">
        <v>148</v>
      </c>
      <c r="AU179" s="230" t="s">
        <v>84</v>
      </c>
      <c r="AV179" s="13" t="s">
        <v>84</v>
      </c>
      <c r="AW179" s="13" t="s">
        <v>35</v>
      </c>
      <c r="AX179" s="13" t="s">
        <v>76</v>
      </c>
      <c r="AY179" s="230" t="s">
        <v>117</v>
      </c>
    </row>
    <row r="180" s="14" customFormat="1">
      <c r="A180" s="14"/>
      <c r="B180" s="231"/>
      <c r="C180" s="232"/>
      <c r="D180" s="215" t="s">
        <v>148</v>
      </c>
      <c r="E180" s="233" t="s">
        <v>19</v>
      </c>
      <c r="F180" s="234" t="s">
        <v>272</v>
      </c>
      <c r="G180" s="232"/>
      <c r="H180" s="233" t="s">
        <v>19</v>
      </c>
      <c r="I180" s="235"/>
      <c r="J180" s="232"/>
      <c r="K180" s="232"/>
      <c r="L180" s="236"/>
      <c r="M180" s="237"/>
      <c r="N180" s="238"/>
      <c r="O180" s="238"/>
      <c r="P180" s="238"/>
      <c r="Q180" s="238"/>
      <c r="R180" s="238"/>
      <c r="S180" s="238"/>
      <c r="T180" s="23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0" t="s">
        <v>148</v>
      </c>
      <c r="AU180" s="240" t="s">
        <v>84</v>
      </c>
      <c r="AV180" s="14" t="s">
        <v>81</v>
      </c>
      <c r="AW180" s="14" t="s">
        <v>35</v>
      </c>
      <c r="AX180" s="14" t="s">
        <v>76</v>
      </c>
      <c r="AY180" s="240" t="s">
        <v>117</v>
      </c>
    </row>
    <row r="181" s="13" customFormat="1">
      <c r="A181" s="13"/>
      <c r="B181" s="220"/>
      <c r="C181" s="221"/>
      <c r="D181" s="215" t="s">
        <v>148</v>
      </c>
      <c r="E181" s="222" t="s">
        <v>19</v>
      </c>
      <c r="F181" s="223" t="s">
        <v>81</v>
      </c>
      <c r="G181" s="221"/>
      <c r="H181" s="224">
        <v>1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0" t="s">
        <v>148</v>
      </c>
      <c r="AU181" s="230" t="s">
        <v>84</v>
      </c>
      <c r="AV181" s="13" t="s">
        <v>84</v>
      </c>
      <c r="AW181" s="13" t="s">
        <v>35</v>
      </c>
      <c r="AX181" s="13" t="s">
        <v>76</v>
      </c>
      <c r="AY181" s="230" t="s">
        <v>117</v>
      </c>
    </row>
    <row r="182" s="16" customFormat="1">
      <c r="A182" s="16"/>
      <c r="B182" s="262"/>
      <c r="C182" s="263"/>
      <c r="D182" s="215" t="s">
        <v>148</v>
      </c>
      <c r="E182" s="264" t="s">
        <v>19</v>
      </c>
      <c r="F182" s="265" t="s">
        <v>269</v>
      </c>
      <c r="G182" s="263"/>
      <c r="H182" s="266">
        <v>4</v>
      </c>
      <c r="I182" s="267"/>
      <c r="J182" s="263"/>
      <c r="K182" s="263"/>
      <c r="L182" s="268"/>
      <c r="M182" s="269"/>
      <c r="N182" s="270"/>
      <c r="O182" s="270"/>
      <c r="P182" s="270"/>
      <c r="Q182" s="270"/>
      <c r="R182" s="270"/>
      <c r="S182" s="270"/>
      <c r="T182" s="271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72" t="s">
        <v>148</v>
      </c>
      <c r="AU182" s="272" t="s">
        <v>84</v>
      </c>
      <c r="AV182" s="16" t="s">
        <v>132</v>
      </c>
      <c r="AW182" s="16" t="s">
        <v>35</v>
      </c>
      <c r="AX182" s="16" t="s">
        <v>76</v>
      </c>
      <c r="AY182" s="272" t="s">
        <v>117</v>
      </c>
    </row>
    <row r="183" s="15" customFormat="1">
      <c r="A183" s="15"/>
      <c r="B183" s="241"/>
      <c r="C183" s="242"/>
      <c r="D183" s="215" t="s">
        <v>148</v>
      </c>
      <c r="E183" s="243" t="s">
        <v>19</v>
      </c>
      <c r="F183" s="244" t="s">
        <v>186</v>
      </c>
      <c r="G183" s="242"/>
      <c r="H183" s="245">
        <v>7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1" t="s">
        <v>148</v>
      </c>
      <c r="AU183" s="251" t="s">
        <v>84</v>
      </c>
      <c r="AV183" s="15" t="s">
        <v>124</v>
      </c>
      <c r="AW183" s="15" t="s">
        <v>35</v>
      </c>
      <c r="AX183" s="15" t="s">
        <v>81</v>
      </c>
      <c r="AY183" s="251" t="s">
        <v>117</v>
      </c>
    </row>
    <row r="184" s="2" customFormat="1" ht="14.4" customHeight="1">
      <c r="A184" s="40"/>
      <c r="B184" s="41"/>
      <c r="C184" s="252" t="s">
        <v>273</v>
      </c>
      <c r="D184" s="252" t="s">
        <v>209</v>
      </c>
      <c r="E184" s="253" t="s">
        <v>274</v>
      </c>
      <c r="F184" s="254" t="s">
        <v>275</v>
      </c>
      <c r="G184" s="255" t="s">
        <v>253</v>
      </c>
      <c r="H184" s="256">
        <v>2</v>
      </c>
      <c r="I184" s="257"/>
      <c r="J184" s="258">
        <f>ROUND(I184*H184,2)</f>
        <v>0</v>
      </c>
      <c r="K184" s="254" t="s">
        <v>123</v>
      </c>
      <c r="L184" s="259"/>
      <c r="M184" s="260" t="s">
        <v>19</v>
      </c>
      <c r="N184" s="261" t="s">
        <v>47</v>
      </c>
      <c r="O184" s="86"/>
      <c r="P184" s="211">
        <f>O184*H184</f>
        <v>0</v>
      </c>
      <c r="Q184" s="211">
        <v>0.0025000000000000001</v>
      </c>
      <c r="R184" s="211">
        <f>Q184*H184</f>
        <v>0.0050000000000000001</v>
      </c>
      <c r="S184" s="211">
        <v>0</v>
      </c>
      <c r="T184" s="212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3" t="s">
        <v>162</v>
      </c>
      <c r="AT184" s="213" t="s">
        <v>209</v>
      </c>
      <c r="AU184" s="213" t="s">
        <v>84</v>
      </c>
      <c r="AY184" s="19" t="s">
        <v>117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9" t="s">
        <v>81</v>
      </c>
      <c r="BK184" s="214">
        <f>ROUND(I184*H184,2)</f>
        <v>0</v>
      </c>
      <c r="BL184" s="19" t="s">
        <v>124</v>
      </c>
      <c r="BM184" s="213" t="s">
        <v>276</v>
      </c>
    </row>
    <row r="185" s="2" customFormat="1">
      <c r="A185" s="40"/>
      <c r="B185" s="41"/>
      <c r="C185" s="42"/>
      <c r="D185" s="215" t="s">
        <v>126</v>
      </c>
      <c r="E185" s="42"/>
      <c r="F185" s="216" t="s">
        <v>275</v>
      </c>
      <c r="G185" s="42"/>
      <c r="H185" s="42"/>
      <c r="I185" s="217"/>
      <c r="J185" s="42"/>
      <c r="K185" s="42"/>
      <c r="L185" s="46"/>
      <c r="M185" s="218"/>
      <c r="N185" s="219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126</v>
      </c>
      <c r="AU185" s="19" t="s">
        <v>84</v>
      </c>
    </row>
    <row r="186" s="2" customFormat="1" ht="14.4" customHeight="1">
      <c r="A186" s="40"/>
      <c r="B186" s="41"/>
      <c r="C186" s="252" t="s">
        <v>277</v>
      </c>
      <c r="D186" s="252" t="s">
        <v>209</v>
      </c>
      <c r="E186" s="253" t="s">
        <v>278</v>
      </c>
      <c r="F186" s="254" t="s">
        <v>279</v>
      </c>
      <c r="G186" s="255" t="s">
        <v>253</v>
      </c>
      <c r="H186" s="256">
        <v>1</v>
      </c>
      <c r="I186" s="257"/>
      <c r="J186" s="258">
        <f>ROUND(I186*H186,2)</f>
        <v>0</v>
      </c>
      <c r="K186" s="254" t="s">
        <v>123</v>
      </c>
      <c r="L186" s="259"/>
      <c r="M186" s="260" t="s">
        <v>19</v>
      </c>
      <c r="N186" s="261" t="s">
        <v>47</v>
      </c>
      <c r="O186" s="86"/>
      <c r="P186" s="211">
        <f>O186*H186</f>
        <v>0</v>
      </c>
      <c r="Q186" s="211">
        <v>0.0035000000000000001</v>
      </c>
      <c r="R186" s="211">
        <f>Q186*H186</f>
        <v>0.0035000000000000001</v>
      </c>
      <c r="S186" s="211">
        <v>0</v>
      </c>
      <c r="T186" s="212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3" t="s">
        <v>162</v>
      </c>
      <c r="AT186" s="213" t="s">
        <v>209</v>
      </c>
      <c r="AU186" s="213" t="s">
        <v>84</v>
      </c>
      <c r="AY186" s="19" t="s">
        <v>117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9" t="s">
        <v>81</v>
      </c>
      <c r="BK186" s="214">
        <f>ROUND(I186*H186,2)</f>
        <v>0</v>
      </c>
      <c r="BL186" s="19" t="s">
        <v>124</v>
      </c>
      <c r="BM186" s="213" t="s">
        <v>280</v>
      </c>
    </row>
    <row r="187" s="2" customFormat="1">
      <c r="A187" s="40"/>
      <c r="B187" s="41"/>
      <c r="C187" s="42"/>
      <c r="D187" s="215" t="s">
        <v>126</v>
      </c>
      <c r="E187" s="42"/>
      <c r="F187" s="216" t="s">
        <v>279</v>
      </c>
      <c r="G187" s="42"/>
      <c r="H187" s="42"/>
      <c r="I187" s="217"/>
      <c r="J187" s="42"/>
      <c r="K187" s="42"/>
      <c r="L187" s="46"/>
      <c r="M187" s="218"/>
      <c r="N187" s="219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126</v>
      </c>
      <c r="AU187" s="19" t="s">
        <v>84</v>
      </c>
    </row>
    <row r="188" s="2" customFormat="1" ht="14.4" customHeight="1">
      <c r="A188" s="40"/>
      <c r="B188" s="41"/>
      <c r="C188" s="252" t="s">
        <v>281</v>
      </c>
      <c r="D188" s="252" t="s">
        <v>209</v>
      </c>
      <c r="E188" s="253" t="s">
        <v>282</v>
      </c>
      <c r="F188" s="254" t="s">
        <v>283</v>
      </c>
      <c r="G188" s="255" t="s">
        <v>253</v>
      </c>
      <c r="H188" s="256">
        <v>1</v>
      </c>
      <c r="I188" s="257"/>
      <c r="J188" s="258">
        <f>ROUND(I188*H188,2)</f>
        <v>0</v>
      </c>
      <c r="K188" s="254" t="s">
        <v>123</v>
      </c>
      <c r="L188" s="259"/>
      <c r="M188" s="260" t="s">
        <v>19</v>
      </c>
      <c r="N188" s="261" t="s">
        <v>47</v>
      </c>
      <c r="O188" s="86"/>
      <c r="P188" s="211">
        <f>O188*H188</f>
        <v>0</v>
      </c>
      <c r="Q188" s="211">
        <v>0.00089999999999999998</v>
      </c>
      <c r="R188" s="211">
        <f>Q188*H188</f>
        <v>0.00089999999999999998</v>
      </c>
      <c r="S188" s="211">
        <v>0</v>
      </c>
      <c r="T188" s="212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3" t="s">
        <v>162</v>
      </c>
      <c r="AT188" s="213" t="s">
        <v>209</v>
      </c>
      <c r="AU188" s="213" t="s">
        <v>84</v>
      </c>
      <c r="AY188" s="19" t="s">
        <v>117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9" t="s">
        <v>81</v>
      </c>
      <c r="BK188" s="214">
        <f>ROUND(I188*H188,2)</f>
        <v>0</v>
      </c>
      <c r="BL188" s="19" t="s">
        <v>124</v>
      </c>
      <c r="BM188" s="213" t="s">
        <v>284</v>
      </c>
    </row>
    <row r="189" s="2" customFormat="1">
      <c r="A189" s="40"/>
      <c r="B189" s="41"/>
      <c r="C189" s="42"/>
      <c r="D189" s="215" t="s">
        <v>126</v>
      </c>
      <c r="E189" s="42"/>
      <c r="F189" s="216" t="s">
        <v>283</v>
      </c>
      <c r="G189" s="42"/>
      <c r="H189" s="42"/>
      <c r="I189" s="217"/>
      <c r="J189" s="42"/>
      <c r="K189" s="42"/>
      <c r="L189" s="46"/>
      <c r="M189" s="218"/>
      <c r="N189" s="219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126</v>
      </c>
      <c r="AU189" s="19" t="s">
        <v>84</v>
      </c>
    </row>
    <row r="190" s="2" customFormat="1" ht="14.4" customHeight="1">
      <c r="A190" s="40"/>
      <c r="B190" s="41"/>
      <c r="C190" s="202" t="s">
        <v>285</v>
      </c>
      <c r="D190" s="202" t="s">
        <v>119</v>
      </c>
      <c r="E190" s="203" t="s">
        <v>286</v>
      </c>
      <c r="F190" s="204" t="s">
        <v>287</v>
      </c>
      <c r="G190" s="205" t="s">
        <v>253</v>
      </c>
      <c r="H190" s="206">
        <v>6</v>
      </c>
      <c r="I190" s="207"/>
      <c r="J190" s="208">
        <f>ROUND(I190*H190,2)</f>
        <v>0</v>
      </c>
      <c r="K190" s="204" t="s">
        <v>123</v>
      </c>
      <c r="L190" s="46"/>
      <c r="M190" s="209" t="s">
        <v>19</v>
      </c>
      <c r="N190" s="210" t="s">
        <v>47</v>
      </c>
      <c r="O190" s="86"/>
      <c r="P190" s="211">
        <f>O190*H190</f>
        <v>0</v>
      </c>
      <c r="Q190" s="211">
        <v>0.10940999999999999</v>
      </c>
      <c r="R190" s="211">
        <f>Q190*H190</f>
        <v>0.65645999999999993</v>
      </c>
      <c r="S190" s="211">
        <v>0</v>
      </c>
      <c r="T190" s="212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3" t="s">
        <v>124</v>
      </c>
      <c r="AT190" s="213" t="s">
        <v>119</v>
      </c>
      <c r="AU190" s="213" t="s">
        <v>84</v>
      </c>
      <c r="AY190" s="19" t="s">
        <v>117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9" t="s">
        <v>81</v>
      </c>
      <c r="BK190" s="214">
        <f>ROUND(I190*H190,2)</f>
        <v>0</v>
      </c>
      <c r="BL190" s="19" t="s">
        <v>124</v>
      </c>
      <c r="BM190" s="213" t="s">
        <v>288</v>
      </c>
    </row>
    <row r="191" s="2" customFormat="1">
      <c r="A191" s="40"/>
      <c r="B191" s="41"/>
      <c r="C191" s="42"/>
      <c r="D191" s="215" t="s">
        <v>126</v>
      </c>
      <c r="E191" s="42"/>
      <c r="F191" s="216" t="s">
        <v>289</v>
      </c>
      <c r="G191" s="42"/>
      <c r="H191" s="42"/>
      <c r="I191" s="217"/>
      <c r="J191" s="42"/>
      <c r="K191" s="42"/>
      <c r="L191" s="46"/>
      <c r="M191" s="218"/>
      <c r="N191" s="219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126</v>
      </c>
      <c r="AU191" s="19" t="s">
        <v>84</v>
      </c>
    </row>
    <row r="192" s="2" customFormat="1" ht="14.4" customHeight="1">
      <c r="A192" s="40"/>
      <c r="B192" s="41"/>
      <c r="C192" s="252" t="s">
        <v>290</v>
      </c>
      <c r="D192" s="252" t="s">
        <v>209</v>
      </c>
      <c r="E192" s="253" t="s">
        <v>291</v>
      </c>
      <c r="F192" s="254" t="s">
        <v>292</v>
      </c>
      <c r="G192" s="255" t="s">
        <v>253</v>
      </c>
      <c r="H192" s="256">
        <v>6</v>
      </c>
      <c r="I192" s="257"/>
      <c r="J192" s="258">
        <f>ROUND(I192*H192,2)</f>
        <v>0</v>
      </c>
      <c r="K192" s="254" t="s">
        <v>123</v>
      </c>
      <c r="L192" s="259"/>
      <c r="M192" s="260" t="s">
        <v>19</v>
      </c>
      <c r="N192" s="261" t="s">
        <v>47</v>
      </c>
      <c r="O192" s="86"/>
      <c r="P192" s="211">
        <f>O192*H192</f>
        <v>0</v>
      </c>
      <c r="Q192" s="211">
        <v>0.0061000000000000004</v>
      </c>
      <c r="R192" s="211">
        <f>Q192*H192</f>
        <v>0.036600000000000001</v>
      </c>
      <c r="S192" s="211">
        <v>0</v>
      </c>
      <c r="T192" s="21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3" t="s">
        <v>162</v>
      </c>
      <c r="AT192" s="213" t="s">
        <v>209</v>
      </c>
      <c r="AU192" s="213" t="s">
        <v>84</v>
      </c>
      <c r="AY192" s="19" t="s">
        <v>117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9" t="s">
        <v>81</v>
      </c>
      <c r="BK192" s="214">
        <f>ROUND(I192*H192,2)</f>
        <v>0</v>
      </c>
      <c r="BL192" s="19" t="s">
        <v>124</v>
      </c>
      <c r="BM192" s="213" t="s">
        <v>293</v>
      </c>
    </row>
    <row r="193" s="2" customFormat="1">
      <c r="A193" s="40"/>
      <c r="B193" s="41"/>
      <c r="C193" s="42"/>
      <c r="D193" s="215" t="s">
        <v>126</v>
      </c>
      <c r="E193" s="42"/>
      <c r="F193" s="216" t="s">
        <v>292</v>
      </c>
      <c r="G193" s="42"/>
      <c r="H193" s="42"/>
      <c r="I193" s="217"/>
      <c r="J193" s="42"/>
      <c r="K193" s="42"/>
      <c r="L193" s="46"/>
      <c r="M193" s="218"/>
      <c r="N193" s="219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126</v>
      </c>
      <c r="AU193" s="19" t="s">
        <v>84</v>
      </c>
    </row>
    <row r="194" s="2" customFormat="1" ht="14.4" customHeight="1">
      <c r="A194" s="40"/>
      <c r="B194" s="41"/>
      <c r="C194" s="252" t="s">
        <v>294</v>
      </c>
      <c r="D194" s="252" t="s">
        <v>209</v>
      </c>
      <c r="E194" s="253" t="s">
        <v>295</v>
      </c>
      <c r="F194" s="254" t="s">
        <v>296</v>
      </c>
      <c r="G194" s="255" t="s">
        <v>253</v>
      </c>
      <c r="H194" s="256">
        <v>7</v>
      </c>
      <c r="I194" s="257"/>
      <c r="J194" s="258">
        <f>ROUND(I194*H194,2)</f>
        <v>0</v>
      </c>
      <c r="K194" s="254" t="s">
        <v>123</v>
      </c>
      <c r="L194" s="259"/>
      <c r="M194" s="260" t="s">
        <v>19</v>
      </c>
      <c r="N194" s="261" t="s">
        <v>47</v>
      </c>
      <c r="O194" s="86"/>
      <c r="P194" s="211">
        <f>O194*H194</f>
        <v>0</v>
      </c>
      <c r="Q194" s="211">
        <v>0.00035</v>
      </c>
      <c r="R194" s="211">
        <f>Q194*H194</f>
        <v>0.0024499999999999999</v>
      </c>
      <c r="S194" s="211">
        <v>0</v>
      </c>
      <c r="T194" s="212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3" t="s">
        <v>162</v>
      </c>
      <c r="AT194" s="213" t="s">
        <v>209</v>
      </c>
      <c r="AU194" s="213" t="s">
        <v>84</v>
      </c>
      <c r="AY194" s="19" t="s">
        <v>117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9" t="s">
        <v>81</v>
      </c>
      <c r="BK194" s="214">
        <f>ROUND(I194*H194,2)</f>
        <v>0</v>
      </c>
      <c r="BL194" s="19" t="s">
        <v>124</v>
      </c>
      <c r="BM194" s="213" t="s">
        <v>297</v>
      </c>
    </row>
    <row r="195" s="2" customFormat="1">
      <c r="A195" s="40"/>
      <c r="B195" s="41"/>
      <c r="C195" s="42"/>
      <c r="D195" s="215" t="s">
        <v>126</v>
      </c>
      <c r="E195" s="42"/>
      <c r="F195" s="216" t="s">
        <v>296</v>
      </c>
      <c r="G195" s="42"/>
      <c r="H195" s="42"/>
      <c r="I195" s="217"/>
      <c r="J195" s="42"/>
      <c r="K195" s="42"/>
      <c r="L195" s="46"/>
      <c r="M195" s="218"/>
      <c r="N195" s="219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126</v>
      </c>
      <c r="AU195" s="19" t="s">
        <v>84</v>
      </c>
    </row>
    <row r="196" s="2" customFormat="1" ht="14.4" customHeight="1">
      <c r="A196" s="40"/>
      <c r="B196" s="41"/>
      <c r="C196" s="252" t="s">
        <v>298</v>
      </c>
      <c r="D196" s="252" t="s">
        <v>209</v>
      </c>
      <c r="E196" s="253" t="s">
        <v>299</v>
      </c>
      <c r="F196" s="254" t="s">
        <v>300</v>
      </c>
      <c r="G196" s="255" t="s">
        <v>253</v>
      </c>
      <c r="H196" s="256">
        <v>6</v>
      </c>
      <c r="I196" s="257"/>
      <c r="J196" s="258">
        <f>ROUND(I196*H196,2)</f>
        <v>0</v>
      </c>
      <c r="K196" s="254" t="s">
        <v>123</v>
      </c>
      <c r="L196" s="259"/>
      <c r="M196" s="260" t="s">
        <v>19</v>
      </c>
      <c r="N196" s="261" t="s">
        <v>47</v>
      </c>
      <c r="O196" s="86"/>
      <c r="P196" s="211">
        <f>O196*H196</f>
        <v>0</v>
      </c>
      <c r="Q196" s="211">
        <v>0.00010000000000000001</v>
      </c>
      <c r="R196" s="211">
        <f>Q196*H196</f>
        <v>0.00060000000000000006</v>
      </c>
      <c r="S196" s="211">
        <v>0</v>
      </c>
      <c r="T196" s="212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3" t="s">
        <v>162</v>
      </c>
      <c r="AT196" s="213" t="s">
        <v>209</v>
      </c>
      <c r="AU196" s="213" t="s">
        <v>84</v>
      </c>
      <c r="AY196" s="19" t="s">
        <v>117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9" t="s">
        <v>81</v>
      </c>
      <c r="BK196" s="214">
        <f>ROUND(I196*H196,2)</f>
        <v>0</v>
      </c>
      <c r="BL196" s="19" t="s">
        <v>124</v>
      </c>
      <c r="BM196" s="213" t="s">
        <v>301</v>
      </c>
    </row>
    <row r="197" s="2" customFormat="1">
      <c r="A197" s="40"/>
      <c r="B197" s="41"/>
      <c r="C197" s="42"/>
      <c r="D197" s="215" t="s">
        <v>126</v>
      </c>
      <c r="E197" s="42"/>
      <c r="F197" s="216" t="s">
        <v>300</v>
      </c>
      <c r="G197" s="42"/>
      <c r="H197" s="42"/>
      <c r="I197" s="217"/>
      <c r="J197" s="42"/>
      <c r="K197" s="42"/>
      <c r="L197" s="46"/>
      <c r="M197" s="218"/>
      <c r="N197" s="219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126</v>
      </c>
      <c r="AU197" s="19" t="s">
        <v>84</v>
      </c>
    </row>
    <row r="198" s="2" customFormat="1" ht="14.4" customHeight="1">
      <c r="A198" s="40"/>
      <c r="B198" s="41"/>
      <c r="C198" s="202" t="s">
        <v>302</v>
      </c>
      <c r="D198" s="202" t="s">
        <v>119</v>
      </c>
      <c r="E198" s="203" t="s">
        <v>303</v>
      </c>
      <c r="F198" s="204" t="s">
        <v>304</v>
      </c>
      <c r="G198" s="205" t="s">
        <v>139</v>
      </c>
      <c r="H198" s="206">
        <v>290</v>
      </c>
      <c r="I198" s="207"/>
      <c r="J198" s="208">
        <f>ROUND(I198*H198,2)</f>
        <v>0</v>
      </c>
      <c r="K198" s="204" t="s">
        <v>123</v>
      </c>
      <c r="L198" s="46"/>
      <c r="M198" s="209" t="s">
        <v>19</v>
      </c>
      <c r="N198" s="210" t="s">
        <v>47</v>
      </c>
      <c r="O198" s="86"/>
      <c r="P198" s="211">
        <f>O198*H198</f>
        <v>0</v>
      </c>
      <c r="Q198" s="211">
        <v>0.00033</v>
      </c>
      <c r="R198" s="211">
        <f>Q198*H198</f>
        <v>0.095699999999999993</v>
      </c>
      <c r="S198" s="211">
        <v>0</v>
      </c>
      <c r="T198" s="212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3" t="s">
        <v>124</v>
      </c>
      <c r="AT198" s="213" t="s">
        <v>119</v>
      </c>
      <c r="AU198" s="213" t="s">
        <v>84</v>
      </c>
      <c r="AY198" s="19" t="s">
        <v>117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9" t="s">
        <v>81</v>
      </c>
      <c r="BK198" s="214">
        <f>ROUND(I198*H198,2)</f>
        <v>0</v>
      </c>
      <c r="BL198" s="19" t="s">
        <v>124</v>
      </c>
      <c r="BM198" s="213" t="s">
        <v>305</v>
      </c>
    </row>
    <row r="199" s="2" customFormat="1">
      <c r="A199" s="40"/>
      <c r="B199" s="41"/>
      <c r="C199" s="42"/>
      <c r="D199" s="215" t="s">
        <v>126</v>
      </c>
      <c r="E199" s="42"/>
      <c r="F199" s="216" t="s">
        <v>306</v>
      </c>
      <c r="G199" s="42"/>
      <c r="H199" s="42"/>
      <c r="I199" s="217"/>
      <c r="J199" s="42"/>
      <c r="K199" s="42"/>
      <c r="L199" s="46"/>
      <c r="M199" s="218"/>
      <c r="N199" s="219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126</v>
      </c>
      <c r="AU199" s="19" t="s">
        <v>84</v>
      </c>
    </row>
    <row r="200" s="14" customFormat="1">
      <c r="A200" s="14"/>
      <c r="B200" s="231"/>
      <c r="C200" s="232"/>
      <c r="D200" s="215" t="s">
        <v>148</v>
      </c>
      <c r="E200" s="233" t="s">
        <v>19</v>
      </c>
      <c r="F200" s="234" t="s">
        <v>307</v>
      </c>
      <c r="G200" s="232"/>
      <c r="H200" s="233" t="s">
        <v>19</v>
      </c>
      <c r="I200" s="235"/>
      <c r="J200" s="232"/>
      <c r="K200" s="232"/>
      <c r="L200" s="236"/>
      <c r="M200" s="237"/>
      <c r="N200" s="238"/>
      <c r="O200" s="238"/>
      <c r="P200" s="238"/>
      <c r="Q200" s="238"/>
      <c r="R200" s="238"/>
      <c r="S200" s="238"/>
      <c r="T200" s="23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0" t="s">
        <v>148</v>
      </c>
      <c r="AU200" s="240" t="s">
        <v>84</v>
      </c>
      <c r="AV200" s="14" t="s">
        <v>81</v>
      </c>
      <c r="AW200" s="14" t="s">
        <v>35</v>
      </c>
      <c r="AX200" s="14" t="s">
        <v>76</v>
      </c>
      <c r="AY200" s="240" t="s">
        <v>117</v>
      </c>
    </row>
    <row r="201" s="13" customFormat="1">
      <c r="A201" s="13"/>
      <c r="B201" s="220"/>
      <c r="C201" s="221"/>
      <c r="D201" s="215" t="s">
        <v>148</v>
      </c>
      <c r="E201" s="222" t="s">
        <v>19</v>
      </c>
      <c r="F201" s="223" t="s">
        <v>308</v>
      </c>
      <c r="G201" s="221"/>
      <c r="H201" s="224">
        <v>290</v>
      </c>
      <c r="I201" s="225"/>
      <c r="J201" s="221"/>
      <c r="K201" s="221"/>
      <c r="L201" s="226"/>
      <c r="M201" s="227"/>
      <c r="N201" s="228"/>
      <c r="O201" s="228"/>
      <c r="P201" s="228"/>
      <c r="Q201" s="228"/>
      <c r="R201" s="228"/>
      <c r="S201" s="228"/>
      <c r="T201" s="22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0" t="s">
        <v>148</v>
      </c>
      <c r="AU201" s="230" t="s">
        <v>84</v>
      </c>
      <c r="AV201" s="13" t="s">
        <v>84</v>
      </c>
      <c r="AW201" s="13" t="s">
        <v>35</v>
      </c>
      <c r="AX201" s="13" t="s">
        <v>81</v>
      </c>
      <c r="AY201" s="230" t="s">
        <v>117</v>
      </c>
    </row>
    <row r="202" s="2" customFormat="1" ht="14.4" customHeight="1">
      <c r="A202" s="40"/>
      <c r="B202" s="41"/>
      <c r="C202" s="202" t="s">
        <v>309</v>
      </c>
      <c r="D202" s="202" t="s">
        <v>119</v>
      </c>
      <c r="E202" s="203" t="s">
        <v>310</v>
      </c>
      <c r="F202" s="204" t="s">
        <v>311</v>
      </c>
      <c r="G202" s="205" t="s">
        <v>122</v>
      </c>
      <c r="H202" s="206">
        <v>13.32</v>
      </c>
      <c r="I202" s="207"/>
      <c r="J202" s="208">
        <f>ROUND(I202*H202,2)</f>
        <v>0</v>
      </c>
      <c r="K202" s="204" t="s">
        <v>123</v>
      </c>
      <c r="L202" s="46"/>
      <c r="M202" s="209" t="s">
        <v>19</v>
      </c>
      <c r="N202" s="210" t="s">
        <v>47</v>
      </c>
      <c r="O202" s="86"/>
      <c r="P202" s="211">
        <f>O202*H202</f>
        <v>0</v>
      </c>
      <c r="Q202" s="211">
        <v>0.0025999999999999999</v>
      </c>
      <c r="R202" s="211">
        <f>Q202*H202</f>
        <v>0.034631999999999996</v>
      </c>
      <c r="S202" s="211">
        <v>0</v>
      </c>
      <c r="T202" s="21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3" t="s">
        <v>124</v>
      </c>
      <c r="AT202" s="213" t="s">
        <v>119</v>
      </c>
      <c r="AU202" s="213" t="s">
        <v>84</v>
      </c>
      <c r="AY202" s="19" t="s">
        <v>117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9" t="s">
        <v>81</v>
      </c>
      <c r="BK202" s="214">
        <f>ROUND(I202*H202,2)</f>
        <v>0</v>
      </c>
      <c r="BL202" s="19" t="s">
        <v>124</v>
      </c>
      <c r="BM202" s="213" t="s">
        <v>312</v>
      </c>
    </row>
    <row r="203" s="2" customFormat="1">
      <c r="A203" s="40"/>
      <c r="B203" s="41"/>
      <c r="C203" s="42"/>
      <c r="D203" s="215" t="s">
        <v>126</v>
      </c>
      <c r="E203" s="42"/>
      <c r="F203" s="216" t="s">
        <v>313</v>
      </c>
      <c r="G203" s="42"/>
      <c r="H203" s="42"/>
      <c r="I203" s="217"/>
      <c r="J203" s="42"/>
      <c r="K203" s="42"/>
      <c r="L203" s="46"/>
      <c r="M203" s="218"/>
      <c r="N203" s="219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126</v>
      </c>
      <c r="AU203" s="19" t="s">
        <v>84</v>
      </c>
    </row>
    <row r="204" s="14" customFormat="1">
      <c r="A204" s="14"/>
      <c r="B204" s="231"/>
      <c r="C204" s="232"/>
      <c r="D204" s="215" t="s">
        <v>148</v>
      </c>
      <c r="E204" s="233" t="s">
        <v>19</v>
      </c>
      <c r="F204" s="234" t="s">
        <v>314</v>
      </c>
      <c r="G204" s="232"/>
      <c r="H204" s="233" t="s">
        <v>19</v>
      </c>
      <c r="I204" s="235"/>
      <c r="J204" s="232"/>
      <c r="K204" s="232"/>
      <c r="L204" s="236"/>
      <c r="M204" s="237"/>
      <c r="N204" s="238"/>
      <c r="O204" s="238"/>
      <c r="P204" s="238"/>
      <c r="Q204" s="238"/>
      <c r="R204" s="238"/>
      <c r="S204" s="238"/>
      <c r="T204" s="23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0" t="s">
        <v>148</v>
      </c>
      <c r="AU204" s="240" t="s">
        <v>84</v>
      </c>
      <c r="AV204" s="14" t="s">
        <v>81</v>
      </c>
      <c r="AW204" s="14" t="s">
        <v>35</v>
      </c>
      <c r="AX204" s="14" t="s">
        <v>76</v>
      </c>
      <c r="AY204" s="240" t="s">
        <v>117</v>
      </c>
    </row>
    <row r="205" s="13" customFormat="1">
      <c r="A205" s="13"/>
      <c r="B205" s="220"/>
      <c r="C205" s="221"/>
      <c r="D205" s="215" t="s">
        <v>148</v>
      </c>
      <c r="E205" s="222" t="s">
        <v>19</v>
      </c>
      <c r="F205" s="223" t="s">
        <v>315</v>
      </c>
      <c r="G205" s="221"/>
      <c r="H205" s="224">
        <v>10.32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0" t="s">
        <v>148</v>
      </c>
      <c r="AU205" s="230" t="s">
        <v>84</v>
      </c>
      <c r="AV205" s="13" t="s">
        <v>84</v>
      </c>
      <c r="AW205" s="13" t="s">
        <v>35</v>
      </c>
      <c r="AX205" s="13" t="s">
        <v>76</v>
      </c>
      <c r="AY205" s="230" t="s">
        <v>117</v>
      </c>
    </row>
    <row r="206" s="14" customFormat="1">
      <c r="A206" s="14"/>
      <c r="B206" s="231"/>
      <c r="C206" s="232"/>
      <c r="D206" s="215" t="s">
        <v>148</v>
      </c>
      <c r="E206" s="233" t="s">
        <v>19</v>
      </c>
      <c r="F206" s="234" t="s">
        <v>316</v>
      </c>
      <c r="G206" s="232"/>
      <c r="H206" s="233" t="s">
        <v>19</v>
      </c>
      <c r="I206" s="235"/>
      <c r="J206" s="232"/>
      <c r="K206" s="232"/>
      <c r="L206" s="236"/>
      <c r="M206" s="237"/>
      <c r="N206" s="238"/>
      <c r="O206" s="238"/>
      <c r="P206" s="238"/>
      <c r="Q206" s="238"/>
      <c r="R206" s="238"/>
      <c r="S206" s="238"/>
      <c r="T206" s="23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0" t="s">
        <v>148</v>
      </c>
      <c r="AU206" s="240" t="s">
        <v>84</v>
      </c>
      <c r="AV206" s="14" t="s">
        <v>81</v>
      </c>
      <c r="AW206" s="14" t="s">
        <v>35</v>
      </c>
      <c r="AX206" s="14" t="s">
        <v>76</v>
      </c>
      <c r="AY206" s="240" t="s">
        <v>117</v>
      </c>
    </row>
    <row r="207" s="13" customFormat="1">
      <c r="A207" s="13"/>
      <c r="B207" s="220"/>
      <c r="C207" s="221"/>
      <c r="D207" s="215" t="s">
        <v>148</v>
      </c>
      <c r="E207" s="222" t="s">
        <v>19</v>
      </c>
      <c r="F207" s="223" t="s">
        <v>317</v>
      </c>
      <c r="G207" s="221"/>
      <c r="H207" s="224">
        <v>3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0" t="s">
        <v>148</v>
      </c>
      <c r="AU207" s="230" t="s">
        <v>84</v>
      </c>
      <c r="AV207" s="13" t="s">
        <v>84</v>
      </c>
      <c r="AW207" s="13" t="s">
        <v>35</v>
      </c>
      <c r="AX207" s="13" t="s">
        <v>76</v>
      </c>
      <c r="AY207" s="230" t="s">
        <v>117</v>
      </c>
    </row>
    <row r="208" s="15" customFormat="1">
      <c r="A208" s="15"/>
      <c r="B208" s="241"/>
      <c r="C208" s="242"/>
      <c r="D208" s="215" t="s">
        <v>148</v>
      </c>
      <c r="E208" s="243" t="s">
        <v>19</v>
      </c>
      <c r="F208" s="244" t="s">
        <v>186</v>
      </c>
      <c r="G208" s="242"/>
      <c r="H208" s="245">
        <v>13.32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1" t="s">
        <v>148</v>
      </c>
      <c r="AU208" s="251" t="s">
        <v>84</v>
      </c>
      <c r="AV208" s="15" t="s">
        <v>124</v>
      </c>
      <c r="AW208" s="15" t="s">
        <v>35</v>
      </c>
      <c r="AX208" s="15" t="s">
        <v>81</v>
      </c>
      <c r="AY208" s="251" t="s">
        <v>117</v>
      </c>
    </row>
    <row r="209" s="2" customFormat="1" ht="14.4" customHeight="1">
      <c r="A209" s="40"/>
      <c r="B209" s="41"/>
      <c r="C209" s="202" t="s">
        <v>318</v>
      </c>
      <c r="D209" s="202" t="s">
        <v>119</v>
      </c>
      <c r="E209" s="203" t="s">
        <v>319</v>
      </c>
      <c r="F209" s="204" t="s">
        <v>320</v>
      </c>
      <c r="G209" s="205" t="s">
        <v>122</v>
      </c>
      <c r="H209" s="206">
        <v>6</v>
      </c>
      <c r="I209" s="207"/>
      <c r="J209" s="208">
        <f>ROUND(I209*H209,2)</f>
        <v>0</v>
      </c>
      <c r="K209" s="204" t="s">
        <v>321</v>
      </c>
      <c r="L209" s="46"/>
      <c r="M209" s="209" t="s">
        <v>19</v>
      </c>
      <c r="N209" s="210" t="s">
        <v>47</v>
      </c>
      <c r="O209" s="86"/>
      <c r="P209" s="211">
        <f>O209*H209</f>
        <v>0</v>
      </c>
      <c r="Q209" s="211">
        <v>0.0025999999999999999</v>
      </c>
      <c r="R209" s="211">
        <f>Q209*H209</f>
        <v>0.015599999999999999</v>
      </c>
      <c r="S209" s="211">
        <v>0</v>
      </c>
      <c r="T209" s="212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3" t="s">
        <v>124</v>
      </c>
      <c r="AT209" s="213" t="s">
        <v>119</v>
      </c>
      <c r="AU209" s="213" t="s">
        <v>84</v>
      </c>
      <c r="AY209" s="19" t="s">
        <v>117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9" t="s">
        <v>81</v>
      </c>
      <c r="BK209" s="214">
        <f>ROUND(I209*H209,2)</f>
        <v>0</v>
      </c>
      <c r="BL209" s="19" t="s">
        <v>124</v>
      </c>
      <c r="BM209" s="213" t="s">
        <v>322</v>
      </c>
    </row>
    <row r="210" s="2" customFormat="1">
      <c r="A210" s="40"/>
      <c r="B210" s="41"/>
      <c r="C210" s="42"/>
      <c r="D210" s="215" t="s">
        <v>126</v>
      </c>
      <c r="E210" s="42"/>
      <c r="F210" s="216" t="s">
        <v>323</v>
      </c>
      <c r="G210" s="42"/>
      <c r="H210" s="42"/>
      <c r="I210" s="217"/>
      <c r="J210" s="42"/>
      <c r="K210" s="42"/>
      <c r="L210" s="46"/>
      <c r="M210" s="218"/>
      <c r="N210" s="219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126</v>
      </c>
      <c r="AU210" s="19" t="s">
        <v>84</v>
      </c>
    </row>
    <row r="211" s="14" customFormat="1">
      <c r="A211" s="14"/>
      <c r="B211" s="231"/>
      <c r="C211" s="232"/>
      <c r="D211" s="215" t="s">
        <v>148</v>
      </c>
      <c r="E211" s="233" t="s">
        <v>19</v>
      </c>
      <c r="F211" s="234" t="s">
        <v>324</v>
      </c>
      <c r="G211" s="232"/>
      <c r="H211" s="233" t="s">
        <v>19</v>
      </c>
      <c r="I211" s="235"/>
      <c r="J211" s="232"/>
      <c r="K211" s="232"/>
      <c r="L211" s="236"/>
      <c r="M211" s="237"/>
      <c r="N211" s="238"/>
      <c r="O211" s="238"/>
      <c r="P211" s="238"/>
      <c r="Q211" s="238"/>
      <c r="R211" s="238"/>
      <c r="S211" s="238"/>
      <c r="T211" s="23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0" t="s">
        <v>148</v>
      </c>
      <c r="AU211" s="240" t="s">
        <v>84</v>
      </c>
      <c r="AV211" s="14" t="s">
        <v>81</v>
      </c>
      <c r="AW211" s="14" t="s">
        <v>35</v>
      </c>
      <c r="AX211" s="14" t="s">
        <v>76</v>
      </c>
      <c r="AY211" s="240" t="s">
        <v>117</v>
      </c>
    </row>
    <row r="212" s="13" customFormat="1">
      <c r="A212" s="13"/>
      <c r="B212" s="220"/>
      <c r="C212" s="221"/>
      <c r="D212" s="215" t="s">
        <v>148</v>
      </c>
      <c r="E212" s="222" t="s">
        <v>19</v>
      </c>
      <c r="F212" s="223" t="s">
        <v>325</v>
      </c>
      <c r="G212" s="221"/>
      <c r="H212" s="224">
        <v>6</v>
      </c>
      <c r="I212" s="225"/>
      <c r="J212" s="221"/>
      <c r="K212" s="221"/>
      <c r="L212" s="226"/>
      <c r="M212" s="227"/>
      <c r="N212" s="228"/>
      <c r="O212" s="228"/>
      <c r="P212" s="228"/>
      <c r="Q212" s="228"/>
      <c r="R212" s="228"/>
      <c r="S212" s="228"/>
      <c r="T212" s="22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0" t="s">
        <v>148</v>
      </c>
      <c r="AU212" s="230" t="s">
        <v>84</v>
      </c>
      <c r="AV212" s="13" t="s">
        <v>84</v>
      </c>
      <c r="AW212" s="13" t="s">
        <v>35</v>
      </c>
      <c r="AX212" s="13" t="s">
        <v>81</v>
      </c>
      <c r="AY212" s="230" t="s">
        <v>117</v>
      </c>
    </row>
    <row r="213" s="2" customFormat="1" ht="14.4" customHeight="1">
      <c r="A213" s="40"/>
      <c r="B213" s="41"/>
      <c r="C213" s="202" t="s">
        <v>326</v>
      </c>
      <c r="D213" s="202" t="s">
        <v>119</v>
      </c>
      <c r="E213" s="203" t="s">
        <v>327</v>
      </c>
      <c r="F213" s="204" t="s">
        <v>328</v>
      </c>
      <c r="G213" s="205" t="s">
        <v>253</v>
      </c>
      <c r="H213" s="206">
        <v>2</v>
      </c>
      <c r="I213" s="207"/>
      <c r="J213" s="208">
        <f>ROUND(I213*H213,2)</f>
        <v>0</v>
      </c>
      <c r="K213" s="204" t="s">
        <v>123</v>
      </c>
      <c r="L213" s="46"/>
      <c r="M213" s="209" t="s">
        <v>19</v>
      </c>
      <c r="N213" s="210" t="s">
        <v>47</v>
      </c>
      <c r="O213" s="86"/>
      <c r="P213" s="211">
        <f>O213*H213</f>
        <v>0</v>
      </c>
      <c r="Q213" s="211">
        <v>0.0020799999999999998</v>
      </c>
      <c r="R213" s="211">
        <f>Q213*H213</f>
        <v>0.0041599999999999996</v>
      </c>
      <c r="S213" s="211">
        <v>0</v>
      </c>
      <c r="T213" s="212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3" t="s">
        <v>124</v>
      </c>
      <c r="AT213" s="213" t="s">
        <v>119</v>
      </c>
      <c r="AU213" s="213" t="s">
        <v>84</v>
      </c>
      <c r="AY213" s="19" t="s">
        <v>117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9" t="s">
        <v>81</v>
      </c>
      <c r="BK213" s="214">
        <f>ROUND(I213*H213,2)</f>
        <v>0</v>
      </c>
      <c r="BL213" s="19" t="s">
        <v>124</v>
      </c>
      <c r="BM213" s="213" t="s">
        <v>329</v>
      </c>
    </row>
    <row r="214" s="2" customFormat="1">
      <c r="A214" s="40"/>
      <c r="B214" s="41"/>
      <c r="C214" s="42"/>
      <c r="D214" s="215" t="s">
        <v>126</v>
      </c>
      <c r="E214" s="42"/>
      <c r="F214" s="216" t="s">
        <v>330</v>
      </c>
      <c r="G214" s="42"/>
      <c r="H214" s="42"/>
      <c r="I214" s="217"/>
      <c r="J214" s="42"/>
      <c r="K214" s="42"/>
      <c r="L214" s="46"/>
      <c r="M214" s="218"/>
      <c r="N214" s="219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126</v>
      </c>
      <c r="AU214" s="19" t="s">
        <v>84</v>
      </c>
    </row>
    <row r="215" s="2" customFormat="1" ht="14.4" customHeight="1">
      <c r="A215" s="40"/>
      <c r="B215" s="41"/>
      <c r="C215" s="202" t="s">
        <v>331</v>
      </c>
      <c r="D215" s="202" t="s">
        <v>119</v>
      </c>
      <c r="E215" s="203" t="s">
        <v>332</v>
      </c>
      <c r="F215" s="204" t="s">
        <v>333</v>
      </c>
      <c r="G215" s="205" t="s">
        <v>253</v>
      </c>
      <c r="H215" s="206">
        <v>11</v>
      </c>
      <c r="I215" s="207"/>
      <c r="J215" s="208">
        <f>ROUND(I215*H215,2)</f>
        <v>0</v>
      </c>
      <c r="K215" s="204" t="s">
        <v>123</v>
      </c>
      <c r="L215" s="46"/>
      <c r="M215" s="209" t="s">
        <v>19</v>
      </c>
      <c r="N215" s="210" t="s">
        <v>47</v>
      </c>
      <c r="O215" s="86"/>
      <c r="P215" s="211">
        <f>O215*H215</f>
        <v>0</v>
      </c>
      <c r="Q215" s="211">
        <v>0.00052999999999999998</v>
      </c>
      <c r="R215" s="211">
        <f>Q215*H215</f>
        <v>0.0058300000000000001</v>
      </c>
      <c r="S215" s="211">
        <v>0</v>
      </c>
      <c r="T215" s="212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3" t="s">
        <v>124</v>
      </c>
      <c r="AT215" s="213" t="s">
        <v>119</v>
      </c>
      <c r="AU215" s="213" t="s">
        <v>84</v>
      </c>
      <c r="AY215" s="19" t="s">
        <v>117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9" t="s">
        <v>81</v>
      </c>
      <c r="BK215" s="214">
        <f>ROUND(I215*H215,2)</f>
        <v>0</v>
      </c>
      <c r="BL215" s="19" t="s">
        <v>124</v>
      </c>
      <c r="BM215" s="213" t="s">
        <v>334</v>
      </c>
    </row>
    <row r="216" s="2" customFormat="1">
      <c r="A216" s="40"/>
      <c r="B216" s="41"/>
      <c r="C216" s="42"/>
      <c r="D216" s="215" t="s">
        <v>126</v>
      </c>
      <c r="E216" s="42"/>
      <c r="F216" s="216" t="s">
        <v>335</v>
      </c>
      <c r="G216" s="42"/>
      <c r="H216" s="42"/>
      <c r="I216" s="217"/>
      <c r="J216" s="42"/>
      <c r="K216" s="42"/>
      <c r="L216" s="46"/>
      <c r="M216" s="218"/>
      <c r="N216" s="219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126</v>
      </c>
      <c r="AU216" s="19" t="s">
        <v>84</v>
      </c>
    </row>
    <row r="217" s="14" customFormat="1">
      <c r="A217" s="14"/>
      <c r="B217" s="231"/>
      <c r="C217" s="232"/>
      <c r="D217" s="215" t="s">
        <v>148</v>
      </c>
      <c r="E217" s="233" t="s">
        <v>19</v>
      </c>
      <c r="F217" s="234" t="s">
        <v>336</v>
      </c>
      <c r="G217" s="232"/>
      <c r="H217" s="233" t="s">
        <v>19</v>
      </c>
      <c r="I217" s="235"/>
      <c r="J217" s="232"/>
      <c r="K217" s="232"/>
      <c r="L217" s="236"/>
      <c r="M217" s="237"/>
      <c r="N217" s="238"/>
      <c r="O217" s="238"/>
      <c r="P217" s="238"/>
      <c r="Q217" s="238"/>
      <c r="R217" s="238"/>
      <c r="S217" s="238"/>
      <c r="T217" s="23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0" t="s">
        <v>148</v>
      </c>
      <c r="AU217" s="240" t="s">
        <v>84</v>
      </c>
      <c r="AV217" s="14" t="s">
        <v>81</v>
      </c>
      <c r="AW217" s="14" t="s">
        <v>35</v>
      </c>
      <c r="AX217" s="14" t="s">
        <v>76</v>
      </c>
      <c r="AY217" s="240" t="s">
        <v>117</v>
      </c>
    </row>
    <row r="218" s="13" customFormat="1">
      <c r="A218" s="13"/>
      <c r="B218" s="220"/>
      <c r="C218" s="221"/>
      <c r="D218" s="215" t="s">
        <v>148</v>
      </c>
      <c r="E218" s="222" t="s">
        <v>19</v>
      </c>
      <c r="F218" s="223" t="s">
        <v>142</v>
      </c>
      <c r="G218" s="221"/>
      <c r="H218" s="224">
        <v>5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0" t="s">
        <v>148</v>
      </c>
      <c r="AU218" s="230" t="s">
        <v>84</v>
      </c>
      <c r="AV218" s="13" t="s">
        <v>84</v>
      </c>
      <c r="AW218" s="13" t="s">
        <v>35</v>
      </c>
      <c r="AX218" s="13" t="s">
        <v>76</v>
      </c>
      <c r="AY218" s="230" t="s">
        <v>117</v>
      </c>
    </row>
    <row r="219" s="14" customFormat="1">
      <c r="A219" s="14"/>
      <c r="B219" s="231"/>
      <c r="C219" s="232"/>
      <c r="D219" s="215" t="s">
        <v>148</v>
      </c>
      <c r="E219" s="233" t="s">
        <v>19</v>
      </c>
      <c r="F219" s="234" t="s">
        <v>337</v>
      </c>
      <c r="G219" s="232"/>
      <c r="H219" s="233" t="s">
        <v>19</v>
      </c>
      <c r="I219" s="235"/>
      <c r="J219" s="232"/>
      <c r="K219" s="232"/>
      <c r="L219" s="236"/>
      <c r="M219" s="237"/>
      <c r="N219" s="238"/>
      <c r="O219" s="238"/>
      <c r="P219" s="238"/>
      <c r="Q219" s="238"/>
      <c r="R219" s="238"/>
      <c r="S219" s="238"/>
      <c r="T219" s="23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0" t="s">
        <v>148</v>
      </c>
      <c r="AU219" s="240" t="s">
        <v>84</v>
      </c>
      <c r="AV219" s="14" t="s">
        <v>81</v>
      </c>
      <c r="AW219" s="14" t="s">
        <v>35</v>
      </c>
      <c r="AX219" s="14" t="s">
        <v>76</v>
      </c>
      <c r="AY219" s="240" t="s">
        <v>117</v>
      </c>
    </row>
    <row r="220" s="13" customFormat="1">
      <c r="A220" s="13"/>
      <c r="B220" s="220"/>
      <c r="C220" s="221"/>
      <c r="D220" s="215" t="s">
        <v>148</v>
      </c>
      <c r="E220" s="222" t="s">
        <v>19</v>
      </c>
      <c r="F220" s="223" t="s">
        <v>150</v>
      </c>
      <c r="G220" s="221"/>
      <c r="H220" s="224">
        <v>6</v>
      </c>
      <c r="I220" s="225"/>
      <c r="J220" s="221"/>
      <c r="K220" s="221"/>
      <c r="L220" s="226"/>
      <c r="M220" s="227"/>
      <c r="N220" s="228"/>
      <c r="O220" s="228"/>
      <c r="P220" s="228"/>
      <c r="Q220" s="228"/>
      <c r="R220" s="228"/>
      <c r="S220" s="228"/>
      <c r="T220" s="22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0" t="s">
        <v>148</v>
      </c>
      <c r="AU220" s="230" t="s">
        <v>84</v>
      </c>
      <c r="AV220" s="13" t="s">
        <v>84</v>
      </c>
      <c r="AW220" s="13" t="s">
        <v>35</v>
      </c>
      <c r="AX220" s="13" t="s">
        <v>76</v>
      </c>
      <c r="AY220" s="230" t="s">
        <v>117</v>
      </c>
    </row>
    <row r="221" s="15" customFormat="1">
      <c r="A221" s="15"/>
      <c r="B221" s="241"/>
      <c r="C221" s="242"/>
      <c r="D221" s="215" t="s">
        <v>148</v>
      </c>
      <c r="E221" s="243" t="s">
        <v>19</v>
      </c>
      <c r="F221" s="244" t="s">
        <v>186</v>
      </c>
      <c r="G221" s="242"/>
      <c r="H221" s="245">
        <v>11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1" t="s">
        <v>148</v>
      </c>
      <c r="AU221" s="251" t="s">
        <v>84</v>
      </c>
      <c r="AV221" s="15" t="s">
        <v>124</v>
      </c>
      <c r="AW221" s="15" t="s">
        <v>35</v>
      </c>
      <c r="AX221" s="15" t="s">
        <v>81</v>
      </c>
      <c r="AY221" s="251" t="s">
        <v>117</v>
      </c>
    </row>
    <row r="222" s="2" customFormat="1" ht="14.4" customHeight="1">
      <c r="A222" s="40"/>
      <c r="B222" s="41"/>
      <c r="C222" s="202" t="s">
        <v>338</v>
      </c>
      <c r="D222" s="202" t="s">
        <v>119</v>
      </c>
      <c r="E222" s="203" t="s">
        <v>339</v>
      </c>
      <c r="F222" s="204" t="s">
        <v>340</v>
      </c>
      <c r="G222" s="205" t="s">
        <v>139</v>
      </c>
      <c r="H222" s="206">
        <v>290</v>
      </c>
      <c r="I222" s="207"/>
      <c r="J222" s="208">
        <f>ROUND(I222*H222,2)</f>
        <v>0</v>
      </c>
      <c r="K222" s="204" t="s">
        <v>123</v>
      </c>
      <c r="L222" s="46"/>
      <c r="M222" s="209" t="s">
        <v>19</v>
      </c>
      <c r="N222" s="210" t="s">
        <v>47</v>
      </c>
      <c r="O222" s="86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2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3" t="s">
        <v>124</v>
      </c>
      <c r="AT222" s="213" t="s">
        <v>119</v>
      </c>
      <c r="AU222" s="213" t="s">
        <v>84</v>
      </c>
      <c r="AY222" s="19" t="s">
        <v>117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9" t="s">
        <v>81</v>
      </c>
      <c r="BK222" s="214">
        <f>ROUND(I222*H222,2)</f>
        <v>0</v>
      </c>
      <c r="BL222" s="19" t="s">
        <v>124</v>
      </c>
      <c r="BM222" s="213" t="s">
        <v>341</v>
      </c>
    </row>
    <row r="223" s="2" customFormat="1">
      <c r="A223" s="40"/>
      <c r="B223" s="41"/>
      <c r="C223" s="42"/>
      <c r="D223" s="215" t="s">
        <v>126</v>
      </c>
      <c r="E223" s="42"/>
      <c r="F223" s="216" t="s">
        <v>342</v>
      </c>
      <c r="G223" s="42"/>
      <c r="H223" s="42"/>
      <c r="I223" s="217"/>
      <c r="J223" s="42"/>
      <c r="K223" s="42"/>
      <c r="L223" s="46"/>
      <c r="M223" s="218"/>
      <c r="N223" s="219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126</v>
      </c>
      <c r="AU223" s="19" t="s">
        <v>84</v>
      </c>
    </row>
    <row r="224" s="2" customFormat="1" ht="14.4" customHeight="1">
      <c r="A224" s="40"/>
      <c r="B224" s="41"/>
      <c r="C224" s="202" t="s">
        <v>343</v>
      </c>
      <c r="D224" s="202" t="s">
        <v>119</v>
      </c>
      <c r="E224" s="203" t="s">
        <v>344</v>
      </c>
      <c r="F224" s="204" t="s">
        <v>345</v>
      </c>
      <c r="G224" s="205" t="s">
        <v>122</v>
      </c>
      <c r="H224" s="206">
        <v>17</v>
      </c>
      <c r="I224" s="207"/>
      <c r="J224" s="208">
        <f>ROUND(I224*H224,2)</f>
        <v>0</v>
      </c>
      <c r="K224" s="204" t="s">
        <v>123</v>
      </c>
      <c r="L224" s="46"/>
      <c r="M224" s="209" t="s">
        <v>19</v>
      </c>
      <c r="N224" s="210" t="s">
        <v>47</v>
      </c>
      <c r="O224" s="86"/>
      <c r="P224" s="211">
        <f>O224*H224</f>
        <v>0</v>
      </c>
      <c r="Q224" s="211">
        <v>1.0000000000000001E-05</v>
      </c>
      <c r="R224" s="211">
        <f>Q224*H224</f>
        <v>0.00017000000000000001</v>
      </c>
      <c r="S224" s="211">
        <v>0</v>
      </c>
      <c r="T224" s="212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3" t="s">
        <v>124</v>
      </c>
      <c r="AT224" s="213" t="s">
        <v>119</v>
      </c>
      <c r="AU224" s="213" t="s">
        <v>84</v>
      </c>
      <c r="AY224" s="19" t="s">
        <v>117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9" t="s">
        <v>81</v>
      </c>
      <c r="BK224" s="214">
        <f>ROUND(I224*H224,2)</f>
        <v>0</v>
      </c>
      <c r="BL224" s="19" t="s">
        <v>124</v>
      </c>
      <c r="BM224" s="213" t="s">
        <v>346</v>
      </c>
    </row>
    <row r="225" s="2" customFormat="1">
      <c r="A225" s="40"/>
      <c r="B225" s="41"/>
      <c r="C225" s="42"/>
      <c r="D225" s="215" t="s">
        <v>126</v>
      </c>
      <c r="E225" s="42"/>
      <c r="F225" s="216" t="s">
        <v>347</v>
      </c>
      <c r="G225" s="42"/>
      <c r="H225" s="42"/>
      <c r="I225" s="217"/>
      <c r="J225" s="42"/>
      <c r="K225" s="42"/>
      <c r="L225" s="46"/>
      <c r="M225" s="218"/>
      <c r="N225" s="219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126</v>
      </c>
      <c r="AU225" s="19" t="s">
        <v>84</v>
      </c>
    </row>
    <row r="226" s="2" customFormat="1" ht="14.4" customHeight="1">
      <c r="A226" s="40"/>
      <c r="B226" s="41"/>
      <c r="C226" s="202" t="s">
        <v>348</v>
      </c>
      <c r="D226" s="202" t="s">
        <v>119</v>
      </c>
      <c r="E226" s="203" t="s">
        <v>349</v>
      </c>
      <c r="F226" s="204" t="s">
        <v>350</v>
      </c>
      <c r="G226" s="205" t="s">
        <v>139</v>
      </c>
      <c r="H226" s="206">
        <v>12.43</v>
      </c>
      <c r="I226" s="207"/>
      <c r="J226" s="208">
        <f>ROUND(I226*H226,2)</f>
        <v>0</v>
      </c>
      <c r="K226" s="204" t="s">
        <v>123</v>
      </c>
      <c r="L226" s="46"/>
      <c r="M226" s="209" t="s">
        <v>19</v>
      </c>
      <c r="N226" s="210" t="s">
        <v>47</v>
      </c>
      <c r="O226" s="86"/>
      <c r="P226" s="211">
        <f>O226*H226</f>
        <v>0</v>
      </c>
      <c r="Q226" s="211">
        <v>0.20219000000000001</v>
      </c>
      <c r="R226" s="211">
        <f>Q226*H226</f>
        <v>2.5132216999999999</v>
      </c>
      <c r="S226" s="211">
        <v>0</v>
      </c>
      <c r="T226" s="212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3" t="s">
        <v>124</v>
      </c>
      <c r="AT226" s="213" t="s">
        <v>119</v>
      </c>
      <c r="AU226" s="213" t="s">
        <v>84</v>
      </c>
      <c r="AY226" s="19" t="s">
        <v>117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9" t="s">
        <v>81</v>
      </c>
      <c r="BK226" s="214">
        <f>ROUND(I226*H226,2)</f>
        <v>0</v>
      </c>
      <c r="BL226" s="19" t="s">
        <v>124</v>
      </c>
      <c r="BM226" s="213" t="s">
        <v>351</v>
      </c>
    </row>
    <row r="227" s="2" customFormat="1">
      <c r="A227" s="40"/>
      <c r="B227" s="41"/>
      <c r="C227" s="42"/>
      <c r="D227" s="215" t="s">
        <v>126</v>
      </c>
      <c r="E227" s="42"/>
      <c r="F227" s="216" t="s">
        <v>352</v>
      </c>
      <c r="G227" s="42"/>
      <c r="H227" s="42"/>
      <c r="I227" s="217"/>
      <c r="J227" s="42"/>
      <c r="K227" s="42"/>
      <c r="L227" s="46"/>
      <c r="M227" s="218"/>
      <c r="N227" s="219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126</v>
      </c>
      <c r="AU227" s="19" t="s">
        <v>84</v>
      </c>
    </row>
    <row r="228" s="2" customFormat="1" ht="14.4" customHeight="1">
      <c r="A228" s="40"/>
      <c r="B228" s="41"/>
      <c r="C228" s="252" t="s">
        <v>353</v>
      </c>
      <c r="D228" s="252" t="s">
        <v>209</v>
      </c>
      <c r="E228" s="253" t="s">
        <v>354</v>
      </c>
      <c r="F228" s="254" t="s">
        <v>355</v>
      </c>
      <c r="G228" s="255" t="s">
        <v>139</v>
      </c>
      <c r="H228" s="256">
        <v>13.673</v>
      </c>
      <c r="I228" s="257"/>
      <c r="J228" s="258">
        <f>ROUND(I228*H228,2)</f>
        <v>0</v>
      </c>
      <c r="K228" s="254" t="s">
        <v>123</v>
      </c>
      <c r="L228" s="259"/>
      <c r="M228" s="260" t="s">
        <v>19</v>
      </c>
      <c r="N228" s="261" t="s">
        <v>47</v>
      </c>
      <c r="O228" s="86"/>
      <c r="P228" s="211">
        <f>O228*H228</f>
        <v>0</v>
      </c>
      <c r="Q228" s="211">
        <v>0.048300000000000003</v>
      </c>
      <c r="R228" s="211">
        <f>Q228*H228</f>
        <v>0.66040589999999999</v>
      </c>
      <c r="S228" s="211">
        <v>0</v>
      </c>
      <c r="T228" s="212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3" t="s">
        <v>162</v>
      </c>
      <c r="AT228" s="213" t="s">
        <v>209</v>
      </c>
      <c r="AU228" s="213" t="s">
        <v>84</v>
      </c>
      <c r="AY228" s="19" t="s">
        <v>117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9" t="s">
        <v>81</v>
      </c>
      <c r="BK228" s="214">
        <f>ROUND(I228*H228,2)</f>
        <v>0</v>
      </c>
      <c r="BL228" s="19" t="s">
        <v>124</v>
      </c>
      <c r="BM228" s="213" t="s">
        <v>356</v>
      </c>
    </row>
    <row r="229" s="2" customFormat="1">
      <c r="A229" s="40"/>
      <c r="B229" s="41"/>
      <c r="C229" s="42"/>
      <c r="D229" s="215" t="s">
        <v>126</v>
      </c>
      <c r="E229" s="42"/>
      <c r="F229" s="216" t="s">
        <v>355</v>
      </c>
      <c r="G229" s="42"/>
      <c r="H229" s="42"/>
      <c r="I229" s="217"/>
      <c r="J229" s="42"/>
      <c r="K229" s="42"/>
      <c r="L229" s="46"/>
      <c r="M229" s="218"/>
      <c r="N229" s="219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126</v>
      </c>
      <c r="AU229" s="19" t="s">
        <v>84</v>
      </c>
    </row>
    <row r="230" s="13" customFormat="1">
      <c r="A230" s="13"/>
      <c r="B230" s="220"/>
      <c r="C230" s="221"/>
      <c r="D230" s="215" t="s">
        <v>148</v>
      </c>
      <c r="E230" s="221"/>
      <c r="F230" s="223" t="s">
        <v>357</v>
      </c>
      <c r="G230" s="221"/>
      <c r="H230" s="224">
        <v>13.673</v>
      </c>
      <c r="I230" s="225"/>
      <c r="J230" s="221"/>
      <c r="K230" s="221"/>
      <c r="L230" s="226"/>
      <c r="M230" s="227"/>
      <c r="N230" s="228"/>
      <c r="O230" s="228"/>
      <c r="P230" s="228"/>
      <c r="Q230" s="228"/>
      <c r="R230" s="228"/>
      <c r="S230" s="228"/>
      <c r="T230" s="22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0" t="s">
        <v>148</v>
      </c>
      <c r="AU230" s="230" t="s">
        <v>84</v>
      </c>
      <c r="AV230" s="13" t="s">
        <v>84</v>
      </c>
      <c r="AW230" s="13" t="s">
        <v>4</v>
      </c>
      <c r="AX230" s="13" t="s">
        <v>81</v>
      </c>
      <c r="AY230" s="230" t="s">
        <v>117</v>
      </c>
    </row>
    <row r="231" s="2" customFormat="1" ht="14.4" customHeight="1">
      <c r="A231" s="40"/>
      <c r="B231" s="41"/>
      <c r="C231" s="202" t="s">
        <v>358</v>
      </c>
      <c r="D231" s="202" t="s">
        <v>119</v>
      </c>
      <c r="E231" s="203" t="s">
        <v>359</v>
      </c>
      <c r="F231" s="204" t="s">
        <v>360</v>
      </c>
      <c r="G231" s="205" t="s">
        <v>139</v>
      </c>
      <c r="H231" s="206">
        <v>3</v>
      </c>
      <c r="I231" s="207"/>
      <c r="J231" s="208">
        <f>ROUND(I231*H231,2)</f>
        <v>0</v>
      </c>
      <c r="K231" s="204" t="s">
        <v>123</v>
      </c>
      <c r="L231" s="46"/>
      <c r="M231" s="209" t="s">
        <v>19</v>
      </c>
      <c r="N231" s="210" t="s">
        <v>47</v>
      </c>
      <c r="O231" s="86"/>
      <c r="P231" s="211">
        <f>O231*H231</f>
        <v>0</v>
      </c>
      <c r="Q231" s="211">
        <v>0.15540000000000001</v>
      </c>
      <c r="R231" s="211">
        <f>Q231*H231</f>
        <v>0.46620000000000006</v>
      </c>
      <c r="S231" s="211">
        <v>0</v>
      </c>
      <c r="T231" s="212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3" t="s">
        <v>124</v>
      </c>
      <c r="AT231" s="213" t="s">
        <v>119</v>
      </c>
      <c r="AU231" s="213" t="s">
        <v>84</v>
      </c>
      <c r="AY231" s="19" t="s">
        <v>117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9" t="s">
        <v>81</v>
      </c>
      <c r="BK231" s="214">
        <f>ROUND(I231*H231,2)</f>
        <v>0</v>
      </c>
      <c r="BL231" s="19" t="s">
        <v>124</v>
      </c>
      <c r="BM231" s="213" t="s">
        <v>361</v>
      </c>
    </row>
    <row r="232" s="2" customFormat="1">
      <c r="A232" s="40"/>
      <c r="B232" s="41"/>
      <c r="C232" s="42"/>
      <c r="D232" s="215" t="s">
        <v>126</v>
      </c>
      <c r="E232" s="42"/>
      <c r="F232" s="216" t="s">
        <v>362</v>
      </c>
      <c r="G232" s="42"/>
      <c r="H232" s="42"/>
      <c r="I232" s="217"/>
      <c r="J232" s="42"/>
      <c r="K232" s="42"/>
      <c r="L232" s="46"/>
      <c r="M232" s="218"/>
      <c r="N232" s="219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126</v>
      </c>
      <c r="AU232" s="19" t="s">
        <v>84</v>
      </c>
    </row>
    <row r="233" s="2" customFormat="1" ht="14.4" customHeight="1">
      <c r="A233" s="40"/>
      <c r="B233" s="41"/>
      <c r="C233" s="252" t="s">
        <v>363</v>
      </c>
      <c r="D233" s="252" t="s">
        <v>209</v>
      </c>
      <c r="E233" s="253" t="s">
        <v>364</v>
      </c>
      <c r="F233" s="254" t="s">
        <v>365</v>
      </c>
      <c r="G233" s="255" t="s">
        <v>139</v>
      </c>
      <c r="H233" s="256">
        <v>3.2999999999999998</v>
      </c>
      <c r="I233" s="257"/>
      <c r="J233" s="258">
        <f>ROUND(I233*H233,2)</f>
        <v>0</v>
      </c>
      <c r="K233" s="254" t="s">
        <v>123</v>
      </c>
      <c r="L233" s="259"/>
      <c r="M233" s="260" t="s">
        <v>19</v>
      </c>
      <c r="N233" s="261" t="s">
        <v>47</v>
      </c>
      <c r="O233" s="86"/>
      <c r="P233" s="211">
        <f>O233*H233</f>
        <v>0</v>
      </c>
      <c r="Q233" s="211">
        <v>0.065670000000000006</v>
      </c>
      <c r="R233" s="211">
        <f>Q233*H233</f>
        <v>0.21671100000000002</v>
      </c>
      <c r="S233" s="211">
        <v>0</v>
      </c>
      <c r="T233" s="212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3" t="s">
        <v>162</v>
      </c>
      <c r="AT233" s="213" t="s">
        <v>209</v>
      </c>
      <c r="AU233" s="213" t="s">
        <v>84</v>
      </c>
      <c r="AY233" s="19" t="s">
        <v>117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9" t="s">
        <v>81</v>
      </c>
      <c r="BK233" s="214">
        <f>ROUND(I233*H233,2)</f>
        <v>0</v>
      </c>
      <c r="BL233" s="19" t="s">
        <v>124</v>
      </c>
      <c r="BM233" s="213" t="s">
        <v>366</v>
      </c>
    </row>
    <row r="234" s="2" customFormat="1">
      <c r="A234" s="40"/>
      <c r="B234" s="41"/>
      <c r="C234" s="42"/>
      <c r="D234" s="215" t="s">
        <v>126</v>
      </c>
      <c r="E234" s="42"/>
      <c r="F234" s="216" t="s">
        <v>365</v>
      </c>
      <c r="G234" s="42"/>
      <c r="H234" s="42"/>
      <c r="I234" s="217"/>
      <c r="J234" s="42"/>
      <c r="K234" s="42"/>
      <c r="L234" s="46"/>
      <c r="M234" s="218"/>
      <c r="N234" s="219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126</v>
      </c>
      <c r="AU234" s="19" t="s">
        <v>84</v>
      </c>
    </row>
    <row r="235" s="13" customFormat="1">
      <c r="A235" s="13"/>
      <c r="B235" s="220"/>
      <c r="C235" s="221"/>
      <c r="D235" s="215" t="s">
        <v>148</v>
      </c>
      <c r="E235" s="221"/>
      <c r="F235" s="223" t="s">
        <v>367</v>
      </c>
      <c r="G235" s="221"/>
      <c r="H235" s="224">
        <v>3.2999999999999998</v>
      </c>
      <c r="I235" s="225"/>
      <c r="J235" s="221"/>
      <c r="K235" s="221"/>
      <c r="L235" s="226"/>
      <c r="M235" s="227"/>
      <c r="N235" s="228"/>
      <c r="O235" s="228"/>
      <c r="P235" s="228"/>
      <c r="Q235" s="228"/>
      <c r="R235" s="228"/>
      <c r="S235" s="228"/>
      <c r="T235" s="22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0" t="s">
        <v>148</v>
      </c>
      <c r="AU235" s="230" t="s">
        <v>84</v>
      </c>
      <c r="AV235" s="13" t="s">
        <v>84</v>
      </c>
      <c r="AW235" s="13" t="s">
        <v>4</v>
      </c>
      <c r="AX235" s="13" t="s">
        <v>81</v>
      </c>
      <c r="AY235" s="230" t="s">
        <v>117</v>
      </c>
    </row>
    <row r="236" s="2" customFormat="1" ht="14.4" customHeight="1">
      <c r="A236" s="40"/>
      <c r="B236" s="41"/>
      <c r="C236" s="202" t="s">
        <v>368</v>
      </c>
      <c r="D236" s="202" t="s">
        <v>119</v>
      </c>
      <c r="E236" s="203" t="s">
        <v>369</v>
      </c>
      <c r="F236" s="204" t="s">
        <v>370</v>
      </c>
      <c r="G236" s="205" t="s">
        <v>139</v>
      </c>
      <c r="H236" s="206">
        <v>84.400000000000006</v>
      </c>
      <c r="I236" s="207"/>
      <c r="J236" s="208">
        <f>ROUND(I236*H236,2)</f>
        <v>0</v>
      </c>
      <c r="K236" s="204" t="s">
        <v>123</v>
      </c>
      <c r="L236" s="46"/>
      <c r="M236" s="209" t="s">
        <v>19</v>
      </c>
      <c r="N236" s="210" t="s">
        <v>47</v>
      </c>
      <c r="O236" s="86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3" t="s">
        <v>124</v>
      </c>
      <c r="AT236" s="213" t="s">
        <v>119</v>
      </c>
      <c r="AU236" s="213" t="s">
        <v>84</v>
      </c>
      <c r="AY236" s="19" t="s">
        <v>117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9" t="s">
        <v>81</v>
      </c>
      <c r="BK236" s="214">
        <f>ROUND(I236*H236,2)</f>
        <v>0</v>
      </c>
      <c r="BL236" s="19" t="s">
        <v>124</v>
      </c>
      <c r="BM236" s="213" t="s">
        <v>371</v>
      </c>
    </row>
    <row r="237" s="2" customFormat="1">
      <c r="A237" s="40"/>
      <c r="B237" s="41"/>
      <c r="C237" s="42"/>
      <c r="D237" s="215" t="s">
        <v>126</v>
      </c>
      <c r="E237" s="42"/>
      <c r="F237" s="216" t="s">
        <v>370</v>
      </c>
      <c r="G237" s="42"/>
      <c r="H237" s="42"/>
      <c r="I237" s="217"/>
      <c r="J237" s="42"/>
      <c r="K237" s="42"/>
      <c r="L237" s="46"/>
      <c r="M237" s="218"/>
      <c r="N237" s="219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126</v>
      </c>
      <c r="AU237" s="19" t="s">
        <v>84</v>
      </c>
    </row>
    <row r="238" s="2" customFormat="1" ht="14.4" customHeight="1">
      <c r="A238" s="40"/>
      <c r="B238" s="41"/>
      <c r="C238" s="252" t="s">
        <v>372</v>
      </c>
      <c r="D238" s="252" t="s">
        <v>209</v>
      </c>
      <c r="E238" s="253" t="s">
        <v>373</v>
      </c>
      <c r="F238" s="254" t="s">
        <v>374</v>
      </c>
      <c r="G238" s="255" t="s">
        <v>139</v>
      </c>
      <c r="H238" s="256">
        <v>92.840000000000003</v>
      </c>
      <c r="I238" s="257"/>
      <c r="J238" s="258">
        <f>ROUND(I238*H238,2)</f>
        <v>0</v>
      </c>
      <c r="K238" s="254" t="s">
        <v>123</v>
      </c>
      <c r="L238" s="259"/>
      <c r="M238" s="260" t="s">
        <v>19</v>
      </c>
      <c r="N238" s="261" t="s">
        <v>47</v>
      </c>
      <c r="O238" s="86"/>
      <c r="P238" s="211">
        <f>O238*H238</f>
        <v>0</v>
      </c>
      <c r="Q238" s="211">
        <v>0.0010300000000000001</v>
      </c>
      <c r="R238" s="211">
        <f>Q238*H238</f>
        <v>0.095625200000000007</v>
      </c>
      <c r="S238" s="211">
        <v>0</v>
      </c>
      <c r="T238" s="212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3" t="s">
        <v>162</v>
      </c>
      <c r="AT238" s="213" t="s">
        <v>209</v>
      </c>
      <c r="AU238" s="213" t="s">
        <v>84</v>
      </c>
      <c r="AY238" s="19" t="s">
        <v>117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9" t="s">
        <v>81</v>
      </c>
      <c r="BK238" s="214">
        <f>ROUND(I238*H238,2)</f>
        <v>0</v>
      </c>
      <c r="BL238" s="19" t="s">
        <v>124</v>
      </c>
      <c r="BM238" s="213" t="s">
        <v>375</v>
      </c>
    </row>
    <row r="239" s="2" customFormat="1">
      <c r="A239" s="40"/>
      <c r="B239" s="41"/>
      <c r="C239" s="42"/>
      <c r="D239" s="215" t="s">
        <v>126</v>
      </c>
      <c r="E239" s="42"/>
      <c r="F239" s="216" t="s">
        <v>374</v>
      </c>
      <c r="G239" s="42"/>
      <c r="H239" s="42"/>
      <c r="I239" s="217"/>
      <c r="J239" s="42"/>
      <c r="K239" s="42"/>
      <c r="L239" s="46"/>
      <c r="M239" s="218"/>
      <c r="N239" s="219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126</v>
      </c>
      <c r="AU239" s="19" t="s">
        <v>84</v>
      </c>
    </row>
    <row r="240" s="13" customFormat="1">
      <c r="A240" s="13"/>
      <c r="B240" s="220"/>
      <c r="C240" s="221"/>
      <c r="D240" s="215" t="s">
        <v>148</v>
      </c>
      <c r="E240" s="221"/>
      <c r="F240" s="223" t="s">
        <v>376</v>
      </c>
      <c r="G240" s="221"/>
      <c r="H240" s="224">
        <v>92.840000000000003</v>
      </c>
      <c r="I240" s="225"/>
      <c r="J240" s="221"/>
      <c r="K240" s="221"/>
      <c r="L240" s="226"/>
      <c r="M240" s="227"/>
      <c r="N240" s="228"/>
      <c r="O240" s="228"/>
      <c r="P240" s="228"/>
      <c r="Q240" s="228"/>
      <c r="R240" s="228"/>
      <c r="S240" s="228"/>
      <c r="T240" s="22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0" t="s">
        <v>148</v>
      </c>
      <c r="AU240" s="230" t="s">
        <v>84</v>
      </c>
      <c r="AV240" s="13" t="s">
        <v>84</v>
      </c>
      <c r="AW240" s="13" t="s">
        <v>4</v>
      </c>
      <c r="AX240" s="13" t="s">
        <v>81</v>
      </c>
      <c r="AY240" s="230" t="s">
        <v>117</v>
      </c>
    </row>
    <row r="241" s="2" customFormat="1" ht="14.4" customHeight="1">
      <c r="A241" s="40"/>
      <c r="B241" s="41"/>
      <c r="C241" s="202" t="s">
        <v>377</v>
      </c>
      <c r="D241" s="202" t="s">
        <v>119</v>
      </c>
      <c r="E241" s="203" t="s">
        <v>378</v>
      </c>
      <c r="F241" s="204" t="s">
        <v>379</v>
      </c>
      <c r="G241" s="205" t="s">
        <v>145</v>
      </c>
      <c r="H241" s="206">
        <v>0.89600000000000002</v>
      </c>
      <c r="I241" s="207"/>
      <c r="J241" s="208">
        <f>ROUND(I241*H241,2)</f>
        <v>0</v>
      </c>
      <c r="K241" s="204" t="s">
        <v>123</v>
      </c>
      <c r="L241" s="46"/>
      <c r="M241" s="209" t="s">
        <v>19</v>
      </c>
      <c r="N241" s="210" t="s">
        <v>47</v>
      </c>
      <c r="O241" s="86"/>
      <c r="P241" s="211">
        <f>O241*H241</f>
        <v>0</v>
      </c>
      <c r="Q241" s="211">
        <v>2.2563399999999998</v>
      </c>
      <c r="R241" s="211">
        <f>Q241*H241</f>
        <v>2.02168064</v>
      </c>
      <c r="S241" s="211">
        <v>0</v>
      </c>
      <c r="T241" s="212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3" t="s">
        <v>124</v>
      </c>
      <c r="AT241" s="213" t="s">
        <v>119</v>
      </c>
      <c r="AU241" s="213" t="s">
        <v>84</v>
      </c>
      <c r="AY241" s="19" t="s">
        <v>117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9" t="s">
        <v>81</v>
      </c>
      <c r="BK241" s="214">
        <f>ROUND(I241*H241,2)</f>
        <v>0</v>
      </c>
      <c r="BL241" s="19" t="s">
        <v>124</v>
      </c>
      <c r="BM241" s="213" t="s">
        <v>380</v>
      </c>
    </row>
    <row r="242" s="2" customFormat="1">
      <c r="A242" s="40"/>
      <c r="B242" s="41"/>
      <c r="C242" s="42"/>
      <c r="D242" s="215" t="s">
        <v>126</v>
      </c>
      <c r="E242" s="42"/>
      <c r="F242" s="216" t="s">
        <v>381</v>
      </c>
      <c r="G242" s="42"/>
      <c r="H242" s="42"/>
      <c r="I242" s="217"/>
      <c r="J242" s="42"/>
      <c r="K242" s="42"/>
      <c r="L242" s="46"/>
      <c r="M242" s="218"/>
      <c r="N242" s="219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126</v>
      </c>
      <c r="AU242" s="19" t="s">
        <v>84</v>
      </c>
    </row>
    <row r="243" s="13" customFormat="1">
      <c r="A243" s="13"/>
      <c r="B243" s="220"/>
      <c r="C243" s="221"/>
      <c r="D243" s="215" t="s">
        <v>148</v>
      </c>
      <c r="E243" s="222" t="s">
        <v>19</v>
      </c>
      <c r="F243" s="223" t="s">
        <v>382</v>
      </c>
      <c r="G243" s="221"/>
      <c r="H243" s="224">
        <v>0.14999999999999999</v>
      </c>
      <c r="I243" s="225"/>
      <c r="J243" s="221"/>
      <c r="K243" s="221"/>
      <c r="L243" s="226"/>
      <c r="M243" s="227"/>
      <c r="N243" s="228"/>
      <c r="O243" s="228"/>
      <c r="P243" s="228"/>
      <c r="Q243" s="228"/>
      <c r="R243" s="228"/>
      <c r="S243" s="228"/>
      <c r="T243" s="22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0" t="s">
        <v>148</v>
      </c>
      <c r="AU243" s="230" t="s">
        <v>84</v>
      </c>
      <c r="AV243" s="13" t="s">
        <v>84</v>
      </c>
      <c r="AW243" s="13" t="s">
        <v>35</v>
      </c>
      <c r="AX243" s="13" t="s">
        <v>76</v>
      </c>
      <c r="AY243" s="230" t="s">
        <v>117</v>
      </c>
    </row>
    <row r="244" s="13" customFormat="1">
      <c r="A244" s="13"/>
      <c r="B244" s="220"/>
      <c r="C244" s="221"/>
      <c r="D244" s="215" t="s">
        <v>148</v>
      </c>
      <c r="E244" s="222" t="s">
        <v>19</v>
      </c>
      <c r="F244" s="223" t="s">
        <v>383</v>
      </c>
      <c r="G244" s="221"/>
      <c r="H244" s="224">
        <v>0.746</v>
      </c>
      <c r="I244" s="225"/>
      <c r="J244" s="221"/>
      <c r="K244" s="221"/>
      <c r="L244" s="226"/>
      <c r="M244" s="227"/>
      <c r="N244" s="228"/>
      <c r="O244" s="228"/>
      <c r="P244" s="228"/>
      <c r="Q244" s="228"/>
      <c r="R244" s="228"/>
      <c r="S244" s="228"/>
      <c r="T244" s="22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0" t="s">
        <v>148</v>
      </c>
      <c r="AU244" s="230" t="s">
        <v>84</v>
      </c>
      <c r="AV244" s="13" t="s">
        <v>84</v>
      </c>
      <c r="AW244" s="13" t="s">
        <v>35</v>
      </c>
      <c r="AX244" s="13" t="s">
        <v>76</v>
      </c>
      <c r="AY244" s="230" t="s">
        <v>117</v>
      </c>
    </row>
    <row r="245" s="15" customFormat="1">
      <c r="A245" s="15"/>
      <c r="B245" s="241"/>
      <c r="C245" s="242"/>
      <c r="D245" s="215" t="s">
        <v>148</v>
      </c>
      <c r="E245" s="243" t="s">
        <v>19</v>
      </c>
      <c r="F245" s="244" t="s">
        <v>186</v>
      </c>
      <c r="G245" s="242"/>
      <c r="H245" s="245">
        <v>0.89600000000000002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1" t="s">
        <v>148</v>
      </c>
      <c r="AU245" s="251" t="s">
        <v>84</v>
      </c>
      <c r="AV245" s="15" t="s">
        <v>124</v>
      </c>
      <c r="AW245" s="15" t="s">
        <v>35</v>
      </c>
      <c r="AX245" s="15" t="s">
        <v>81</v>
      </c>
      <c r="AY245" s="251" t="s">
        <v>117</v>
      </c>
    </row>
    <row r="246" s="2" customFormat="1" ht="14.4" customHeight="1">
      <c r="A246" s="40"/>
      <c r="B246" s="41"/>
      <c r="C246" s="202" t="s">
        <v>384</v>
      </c>
      <c r="D246" s="202" t="s">
        <v>119</v>
      </c>
      <c r="E246" s="203" t="s">
        <v>385</v>
      </c>
      <c r="F246" s="204" t="s">
        <v>386</v>
      </c>
      <c r="G246" s="205" t="s">
        <v>253</v>
      </c>
      <c r="H246" s="206">
        <v>3</v>
      </c>
      <c r="I246" s="207"/>
      <c r="J246" s="208">
        <f>ROUND(I246*H246,2)</f>
        <v>0</v>
      </c>
      <c r="K246" s="204" t="s">
        <v>123</v>
      </c>
      <c r="L246" s="46"/>
      <c r="M246" s="209" t="s">
        <v>19</v>
      </c>
      <c r="N246" s="210" t="s">
        <v>47</v>
      </c>
      <c r="O246" s="86"/>
      <c r="P246" s="211">
        <f>O246*H246</f>
        <v>0</v>
      </c>
      <c r="Q246" s="211">
        <v>0</v>
      </c>
      <c r="R246" s="211">
        <f>Q246*H246</f>
        <v>0</v>
      </c>
      <c r="S246" s="211">
        <v>0.082000000000000003</v>
      </c>
      <c r="T246" s="212">
        <f>S246*H246</f>
        <v>0.246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3" t="s">
        <v>124</v>
      </c>
      <c r="AT246" s="213" t="s">
        <v>119</v>
      </c>
      <c r="AU246" s="213" t="s">
        <v>84</v>
      </c>
      <c r="AY246" s="19" t="s">
        <v>117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9" t="s">
        <v>81</v>
      </c>
      <c r="BK246" s="214">
        <f>ROUND(I246*H246,2)</f>
        <v>0</v>
      </c>
      <c r="BL246" s="19" t="s">
        <v>124</v>
      </c>
      <c r="BM246" s="213" t="s">
        <v>387</v>
      </c>
    </row>
    <row r="247" s="2" customFormat="1">
      <c r="A247" s="40"/>
      <c r="B247" s="41"/>
      <c r="C247" s="42"/>
      <c r="D247" s="215" t="s">
        <v>126</v>
      </c>
      <c r="E247" s="42"/>
      <c r="F247" s="216" t="s">
        <v>388</v>
      </c>
      <c r="G247" s="42"/>
      <c r="H247" s="42"/>
      <c r="I247" s="217"/>
      <c r="J247" s="42"/>
      <c r="K247" s="42"/>
      <c r="L247" s="46"/>
      <c r="M247" s="218"/>
      <c r="N247" s="219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126</v>
      </c>
      <c r="AU247" s="19" t="s">
        <v>84</v>
      </c>
    </row>
    <row r="248" s="14" customFormat="1">
      <c r="A248" s="14"/>
      <c r="B248" s="231"/>
      <c r="C248" s="232"/>
      <c r="D248" s="215" t="s">
        <v>148</v>
      </c>
      <c r="E248" s="233" t="s">
        <v>19</v>
      </c>
      <c r="F248" s="234" t="s">
        <v>266</v>
      </c>
      <c r="G248" s="232"/>
      <c r="H248" s="233" t="s">
        <v>19</v>
      </c>
      <c r="I248" s="235"/>
      <c r="J248" s="232"/>
      <c r="K248" s="232"/>
      <c r="L248" s="236"/>
      <c r="M248" s="237"/>
      <c r="N248" s="238"/>
      <c r="O248" s="238"/>
      <c r="P248" s="238"/>
      <c r="Q248" s="238"/>
      <c r="R248" s="238"/>
      <c r="S248" s="238"/>
      <c r="T248" s="23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0" t="s">
        <v>148</v>
      </c>
      <c r="AU248" s="240" t="s">
        <v>84</v>
      </c>
      <c r="AV248" s="14" t="s">
        <v>81</v>
      </c>
      <c r="AW248" s="14" t="s">
        <v>35</v>
      </c>
      <c r="AX248" s="14" t="s">
        <v>76</v>
      </c>
      <c r="AY248" s="240" t="s">
        <v>117</v>
      </c>
    </row>
    <row r="249" s="13" customFormat="1">
      <c r="A249" s="13"/>
      <c r="B249" s="220"/>
      <c r="C249" s="221"/>
      <c r="D249" s="215" t="s">
        <v>148</v>
      </c>
      <c r="E249" s="222" t="s">
        <v>19</v>
      </c>
      <c r="F249" s="223" t="s">
        <v>81</v>
      </c>
      <c r="G249" s="221"/>
      <c r="H249" s="224">
        <v>1</v>
      </c>
      <c r="I249" s="225"/>
      <c r="J249" s="221"/>
      <c r="K249" s="221"/>
      <c r="L249" s="226"/>
      <c r="M249" s="227"/>
      <c r="N249" s="228"/>
      <c r="O249" s="228"/>
      <c r="P249" s="228"/>
      <c r="Q249" s="228"/>
      <c r="R249" s="228"/>
      <c r="S249" s="228"/>
      <c r="T249" s="22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0" t="s">
        <v>148</v>
      </c>
      <c r="AU249" s="230" t="s">
        <v>84</v>
      </c>
      <c r="AV249" s="13" t="s">
        <v>84</v>
      </c>
      <c r="AW249" s="13" t="s">
        <v>35</v>
      </c>
      <c r="AX249" s="13" t="s">
        <v>76</v>
      </c>
      <c r="AY249" s="230" t="s">
        <v>117</v>
      </c>
    </row>
    <row r="250" s="14" customFormat="1">
      <c r="A250" s="14"/>
      <c r="B250" s="231"/>
      <c r="C250" s="232"/>
      <c r="D250" s="215" t="s">
        <v>148</v>
      </c>
      <c r="E250" s="233" t="s">
        <v>19</v>
      </c>
      <c r="F250" s="234" t="s">
        <v>267</v>
      </c>
      <c r="G250" s="232"/>
      <c r="H250" s="233" t="s">
        <v>19</v>
      </c>
      <c r="I250" s="235"/>
      <c r="J250" s="232"/>
      <c r="K250" s="232"/>
      <c r="L250" s="236"/>
      <c r="M250" s="237"/>
      <c r="N250" s="238"/>
      <c r="O250" s="238"/>
      <c r="P250" s="238"/>
      <c r="Q250" s="238"/>
      <c r="R250" s="238"/>
      <c r="S250" s="238"/>
      <c r="T250" s="23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0" t="s">
        <v>148</v>
      </c>
      <c r="AU250" s="240" t="s">
        <v>84</v>
      </c>
      <c r="AV250" s="14" t="s">
        <v>81</v>
      </c>
      <c r="AW250" s="14" t="s">
        <v>35</v>
      </c>
      <c r="AX250" s="14" t="s">
        <v>76</v>
      </c>
      <c r="AY250" s="240" t="s">
        <v>117</v>
      </c>
    </row>
    <row r="251" s="13" customFormat="1">
      <c r="A251" s="13"/>
      <c r="B251" s="220"/>
      <c r="C251" s="221"/>
      <c r="D251" s="215" t="s">
        <v>148</v>
      </c>
      <c r="E251" s="222" t="s">
        <v>19</v>
      </c>
      <c r="F251" s="223" t="s">
        <v>81</v>
      </c>
      <c r="G251" s="221"/>
      <c r="H251" s="224">
        <v>1</v>
      </c>
      <c r="I251" s="225"/>
      <c r="J251" s="221"/>
      <c r="K251" s="221"/>
      <c r="L251" s="226"/>
      <c r="M251" s="227"/>
      <c r="N251" s="228"/>
      <c r="O251" s="228"/>
      <c r="P251" s="228"/>
      <c r="Q251" s="228"/>
      <c r="R251" s="228"/>
      <c r="S251" s="228"/>
      <c r="T251" s="22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0" t="s">
        <v>148</v>
      </c>
      <c r="AU251" s="230" t="s">
        <v>84</v>
      </c>
      <c r="AV251" s="13" t="s">
        <v>84</v>
      </c>
      <c r="AW251" s="13" t="s">
        <v>35</v>
      </c>
      <c r="AX251" s="13" t="s">
        <v>76</v>
      </c>
      <c r="AY251" s="230" t="s">
        <v>117</v>
      </c>
    </row>
    <row r="252" s="14" customFormat="1">
      <c r="A252" s="14"/>
      <c r="B252" s="231"/>
      <c r="C252" s="232"/>
      <c r="D252" s="215" t="s">
        <v>148</v>
      </c>
      <c r="E252" s="233" t="s">
        <v>19</v>
      </c>
      <c r="F252" s="234" t="s">
        <v>268</v>
      </c>
      <c r="G252" s="232"/>
      <c r="H252" s="233" t="s">
        <v>19</v>
      </c>
      <c r="I252" s="235"/>
      <c r="J252" s="232"/>
      <c r="K252" s="232"/>
      <c r="L252" s="236"/>
      <c r="M252" s="237"/>
      <c r="N252" s="238"/>
      <c r="O252" s="238"/>
      <c r="P252" s="238"/>
      <c r="Q252" s="238"/>
      <c r="R252" s="238"/>
      <c r="S252" s="238"/>
      <c r="T252" s="23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0" t="s">
        <v>148</v>
      </c>
      <c r="AU252" s="240" t="s">
        <v>84</v>
      </c>
      <c r="AV252" s="14" t="s">
        <v>81</v>
      </c>
      <c r="AW252" s="14" t="s">
        <v>35</v>
      </c>
      <c r="AX252" s="14" t="s">
        <v>76</v>
      </c>
      <c r="AY252" s="240" t="s">
        <v>117</v>
      </c>
    </row>
    <row r="253" s="13" customFormat="1">
      <c r="A253" s="13"/>
      <c r="B253" s="220"/>
      <c r="C253" s="221"/>
      <c r="D253" s="215" t="s">
        <v>148</v>
      </c>
      <c r="E253" s="222" t="s">
        <v>19</v>
      </c>
      <c r="F253" s="223" t="s">
        <v>81</v>
      </c>
      <c r="G253" s="221"/>
      <c r="H253" s="224">
        <v>1</v>
      </c>
      <c r="I253" s="225"/>
      <c r="J253" s="221"/>
      <c r="K253" s="221"/>
      <c r="L253" s="226"/>
      <c r="M253" s="227"/>
      <c r="N253" s="228"/>
      <c r="O253" s="228"/>
      <c r="P253" s="228"/>
      <c r="Q253" s="228"/>
      <c r="R253" s="228"/>
      <c r="S253" s="228"/>
      <c r="T253" s="22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0" t="s">
        <v>148</v>
      </c>
      <c r="AU253" s="230" t="s">
        <v>84</v>
      </c>
      <c r="AV253" s="13" t="s">
        <v>84</v>
      </c>
      <c r="AW253" s="13" t="s">
        <v>35</v>
      </c>
      <c r="AX253" s="13" t="s">
        <v>76</v>
      </c>
      <c r="AY253" s="230" t="s">
        <v>117</v>
      </c>
    </row>
    <row r="254" s="15" customFormat="1">
      <c r="A254" s="15"/>
      <c r="B254" s="241"/>
      <c r="C254" s="242"/>
      <c r="D254" s="215" t="s">
        <v>148</v>
      </c>
      <c r="E254" s="243" t="s">
        <v>19</v>
      </c>
      <c r="F254" s="244" t="s">
        <v>186</v>
      </c>
      <c r="G254" s="242"/>
      <c r="H254" s="245">
        <v>3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1" t="s">
        <v>148</v>
      </c>
      <c r="AU254" s="251" t="s">
        <v>84</v>
      </c>
      <c r="AV254" s="15" t="s">
        <v>124</v>
      </c>
      <c r="AW254" s="15" t="s">
        <v>35</v>
      </c>
      <c r="AX254" s="15" t="s">
        <v>81</v>
      </c>
      <c r="AY254" s="251" t="s">
        <v>117</v>
      </c>
    </row>
    <row r="255" s="2" customFormat="1" ht="14.4" customHeight="1">
      <c r="A255" s="40"/>
      <c r="B255" s="41"/>
      <c r="C255" s="202" t="s">
        <v>389</v>
      </c>
      <c r="D255" s="202" t="s">
        <v>119</v>
      </c>
      <c r="E255" s="203" t="s">
        <v>390</v>
      </c>
      <c r="F255" s="204" t="s">
        <v>391</v>
      </c>
      <c r="G255" s="205" t="s">
        <v>253</v>
      </c>
      <c r="H255" s="206">
        <v>1</v>
      </c>
      <c r="I255" s="207"/>
      <c r="J255" s="208">
        <f>ROUND(I255*H255,2)</f>
        <v>0</v>
      </c>
      <c r="K255" s="204" t="s">
        <v>123</v>
      </c>
      <c r="L255" s="46"/>
      <c r="M255" s="209" t="s">
        <v>19</v>
      </c>
      <c r="N255" s="210" t="s">
        <v>47</v>
      </c>
      <c r="O255" s="86"/>
      <c r="P255" s="211">
        <f>O255*H255</f>
        <v>0</v>
      </c>
      <c r="Q255" s="211">
        <v>0</v>
      </c>
      <c r="R255" s="211">
        <f>Q255*H255</f>
        <v>0</v>
      </c>
      <c r="S255" s="211">
        <v>0.0040000000000000001</v>
      </c>
      <c r="T255" s="212">
        <f>S255*H255</f>
        <v>0.0040000000000000001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3" t="s">
        <v>124</v>
      </c>
      <c r="AT255" s="213" t="s">
        <v>119</v>
      </c>
      <c r="AU255" s="213" t="s">
        <v>84</v>
      </c>
      <c r="AY255" s="19" t="s">
        <v>117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9" t="s">
        <v>81</v>
      </c>
      <c r="BK255" s="214">
        <f>ROUND(I255*H255,2)</f>
        <v>0</v>
      </c>
      <c r="BL255" s="19" t="s">
        <v>124</v>
      </c>
      <c r="BM255" s="213" t="s">
        <v>392</v>
      </c>
    </row>
    <row r="256" s="2" customFormat="1">
      <c r="A256" s="40"/>
      <c r="B256" s="41"/>
      <c r="C256" s="42"/>
      <c r="D256" s="215" t="s">
        <v>126</v>
      </c>
      <c r="E256" s="42"/>
      <c r="F256" s="216" t="s">
        <v>393</v>
      </c>
      <c r="G256" s="42"/>
      <c r="H256" s="42"/>
      <c r="I256" s="217"/>
      <c r="J256" s="42"/>
      <c r="K256" s="42"/>
      <c r="L256" s="46"/>
      <c r="M256" s="218"/>
      <c r="N256" s="219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126</v>
      </c>
      <c r="AU256" s="19" t="s">
        <v>84</v>
      </c>
    </row>
    <row r="257" s="14" customFormat="1">
      <c r="A257" s="14"/>
      <c r="B257" s="231"/>
      <c r="C257" s="232"/>
      <c r="D257" s="215" t="s">
        <v>148</v>
      </c>
      <c r="E257" s="233" t="s">
        <v>19</v>
      </c>
      <c r="F257" s="234" t="s">
        <v>394</v>
      </c>
      <c r="G257" s="232"/>
      <c r="H257" s="233" t="s">
        <v>19</v>
      </c>
      <c r="I257" s="235"/>
      <c r="J257" s="232"/>
      <c r="K257" s="232"/>
      <c r="L257" s="236"/>
      <c r="M257" s="237"/>
      <c r="N257" s="238"/>
      <c r="O257" s="238"/>
      <c r="P257" s="238"/>
      <c r="Q257" s="238"/>
      <c r="R257" s="238"/>
      <c r="S257" s="238"/>
      <c r="T257" s="23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0" t="s">
        <v>148</v>
      </c>
      <c r="AU257" s="240" t="s">
        <v>84</v>
      </c>
      <c r="AV257" s="14" t="s">
        <v>81</v>
      </c>
      <c r="AW257" s="14" t="s">
        <v>35</v>
      </c>
      <c r="AX257" s="14" t="s">
        <v>76</v>
      </c>
      <c r="AY257" s="240" t="s">
        <v>117</v>
      </c>
    </row>
    <row r="258" s="13" customFormat="1">
      <c r="A258" s="13"/>
      <c r="B258" s="220"/>
      <c r="C258" s="221"/>
      <c r="D258" s="215" t="s">
        <v>148</v>
      </c>
      <c r="E258" s="222" t="s">
        <v>19</v>
      </c>
      <c r="F258" s="223" t="s">
        <v>81</v>
      </c>
      <c r="G258" s="221"/>
      <c r="H258" s="224">
        <v>1</v>
      </c>
      <c r="I258" s="225"/>
      <c r="J258" s="221"/>
      <c r="K258" s="221"/>
      <c r="L258" s="226"/>
      <c r="M258" s="227"/>
      <c r="N258" s="228"/>
      <c r="O258" s="228"/>
      <c r="P258" s="228"/>
      <c r="Q258" s="228"/>
      <c r="R258" s="228"/>
      <c r="S258" s="228"/>
      <c r="T258" s="22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0" t="s">
        <v>148</v>
      </c>
      <c r="AU258" s="230" t="s">
        <v>84</v>
      </c>
      <c r="AV258" s="13" t="s">
        <v>84</v>
      </c>
      <c r="AW258" s="13" t="s">
        <v>35</v>
      </c>
      <c r="AX258" s="13" t="s">
        <v>81</v>
      </c>
      <c r="AY258" s="230" t="s">
        <v>117</v>
      </c>
    </row>
    <row r="259" s="2" customFormat="1" ht="14.4" customHeight="1">
      <c r="A259" s="40"/>
      <c r="B259" s="41"/>
      <c r="C259" s="202" t="s">
        <v>395</v>
      </c>
      <c r="D259" s="202" t="s">
        <v>119</v>
      </c>
      <c r="E259" s="203" t="s">
        <v>396</v>
      </c>
      <c r="F259" s="204" t="s">
        <v>397</v>
      </c>
      <c r="G259" s="205" t="s">
        <v>253</v>
      </c>
      <c r="H259" s="206">
        <v>11</v>
      </c>
      <c r="I259" s="207"/>
      <c r="J259" s="208">
        <f>ROUND(I259*H259,2)</f>
        <v>0</v>
      </c>
      <c r="K259" s="204" t="s">
        <v>123</v>
      </c>
      <c r="L259" s="46"/>
      <c r="M259" s="209" t="s">
        <v>19</v>
      </c>
      <c r="N259" s="210" t="s">
        <v>47</v>
      </c>
      <c r="O259" s="86"/>
      <c r="P259" s="211">
        <f>O259*H259</f>
        <v>0</v>
      </c>
      <c r="Q259" s="211">
        <v>0</v>
      </c>
      <c r="R259" s="211">
        <f>Q259*H259</f>
        <v>0</v>
      </c>
      <c r="S259" s="211">
        <v>0.108</v>
      </c>
      <c r="T259" s="212">
        <f>S259*H259</f>
        <v>1.1879999999999999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3" t="s">
        <v>124</v>
      </c>
      <c r="AT259" s="213" t="s">
        <v>119</v>
      </c>
      <c r="AU259" s="213" t="s">
        <v>84</v>
      </c>
      <c r="AY259" s="19" t="s">
        <v>117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9" t="s">
        <v>81</v>
      </c>
      <c r="BK259" s="214">
        <f>ROUND(I259*H259,2)</f>
        <v>0</v>
      </c>
      <c r="BL259" s="19" t="s">
        <v>124</v>
      </c>
      <c r="BM259" s="213" t="s">
        <v>398</v>
      </c>
    </row>
    <row r="260" s="2" customFormat="1">
      <c r="A260" s="40"/>
      <c r="B260" s="41"/>
      <c r="C260" s="42"/>
      <c r="D260" s="215" t="s">
        <v>126</v>
      </c>
      <c r="E260" s="42"/>
      <c r="F260" s="216" t="s">
        <v>399</v>
      </c>
      <c r="G260" s="42"/>
      <c r="H260" s="42"/>
      <c r="I260" s="217"/>
      <c r="J260" s="42"/>
      <c r="K260" s="42"/>
      <c r="L260" s="46"/>
      <c r="M260" s="218"/>
      <c r="N260" s="219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126</v>
      </c>
      <c r="AU260" s="19" t="s">
        <v>84</v>
      </c>
    </row>
    <row r="261" s="2" customFormat="1" ht="14.4" customHeight="1">
      <c r="A261" s="40"/>
      <c r="B261" s="41"/>
      <c r="C261" s="202" t="s">
        <v>400</v>
      </c>
      <c r="D261" s="202" t="s">
        <v>119</v>
      </c>
      <c r="E261" s="203" t="s">
        <v>401</v>
      </c>
      <c r="F261" s="204" t="s">
        <v>402</v>
      </c>
      <c r="G261" s="205" t="s">
        <v>139</v>
      </c>
      <c r="H261" s="206">
        <v>300</v>
      </c>
      <c r="I261" s="207"/>
      <c r="J261" s="208">
        <f>ROUND(I261*H261,2)</f>
        <v>0</v>
      </c>
      <c r="K261" s="204" t="s">
        <v>123</v>
      </c>
      <c r="L261" s="46"/>
      <c r="M261" s="209" t="s">
        <v>19</v>
      </c>
      <c r="N261" s="210" t="s">
        <v>47</v>
      </c>
      <c r="O261" s="86"/>
      <c r="P261" s="211">
        <f>O261*H261</f>
        <v>0</v>
      </c>
      <c r="Q261" s="211">
        <v>0</v>
      </c>
      <c r="R261" s="211">
        <f>Q261*H261</f>
        <v>0</v>
      </c>
      <c r="S261" s="211">
        <v>0</v>
      </c>
      <c r="T261" s="212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3" t="s">
        <v>124</v>
      </c>
      <c r="AT261" s="213" t="s">
        <v>119</v>
      </c>
      <c r="AU261" s="213" t="s">
        <v>84</v>
      </c>
      <c r="AY261" s="19" t="s">
        <v>117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9" t="s">
        <v>81</v>
      </c>
      <c r="BK261" s="214">
        <f>ROUND(I261*H261,2)</f>
        <v>0</v>
      </c>
      <c r="BL261" s="19" t="s">
        <v>124</v>
      </c>
      <c r="BM261" s="213" t="s">
        <v>403</v>
      </c>
    </row>
    <row r="262" s="2" customFormat="1">
      <c r="A262" s="40"/>
      <c r="B262" s="41"/>
      <c r="C262" s="42"/>
      <c r="D262" s="215" t="s">
        <v>126</v>
      </c>
      <c r="E262" s="42"/>
      <c r="F262" s="216" t="s">
        <v>404</v>
      </c>
      <c r="G262" s="42"/>
      <c r="H262" s="42"/>
      <c r="I262" s="217"/>
      <c r="J262" s="42"/>
      <c r="K262" s="42"/>
      <c r="L262" s="46"/>
      <c r="M262" s="218"/>
      <c r="N262" s="219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126</v>
      </c>
      <c r="AU262" s="19" t="s">
        <v>84</v>
      </c>
    </row>
    <row r="263" s="13" customFormat="1">
      <c r="A263" s="13"/>
      <c r="B263" s="220"/>
      <c r="C263" s="221"/>
      <c r="D263" s="215" t="s">
        <v>148</v>
      </c>
      <c r="E263" s="222" t="s">
        <v>19</v>
      </c>
      <c r="F263" s="223" t="s">
        <v>405</v>
      </c>
      <c r="G263" s="221"/>
      <c r="H263" s="224">
        <v>300</v>
      </c>
      <c r="I263" s="225"/>
      <c r="J263" s="221"/>
      <c r="K263" s="221"/>
      <c r="L263" s="226"/>
      <c r="M263" s="227"/>
      <c r="N263" s="228"/>
      <c r="O263" s="228"/>
      <c r="P263" s="228"/>
      <c r="Q263" s="228"/>
      <c r="R263" s="228"/>
      <c r="S263" s="228"/>
      <c r="T263" s="22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0" t="s">
        <v>148</v>
      </c>
      <c r="AU263" s="230" t="s">
        <v>84</v>
      </c>
      <c r="AV263" s="13" t="s">
        <v>84</v>
      </c>
      <c r="AW263" s="13" t="s">
        <v>35</v>
      </c>
      <c r="AX263" s="13" t="s">
        <v>81</v>
      </c>
      <c r="AY263" s="230" t="s">
        <v>117</v>
      </c>
    </row>
    <row r="264" s="12" customFormat="1" ht="22.8" customHeight="1">
      <c r="A264" s="12"/>
      <c r="B264" s="186"/>
      <c r="C264" s="187"/>
      <c r="D264" s="188" t="s">
        <v>75</v>
      </c>
      <c r="E264" s="200" t="s">
        <v>406</v>
      </c>
      <c r="F264" s="200" t="s">
        <v>407</v>
      </c>
      <c r="G264" s="187"/>
      <c r="H264" s="187"/>
      <c r="I264" s="190"/>
      <c r="J264" s="201">
        <f>BK264</f>
        <v>0</v>
      </c>
      <c r="K264" s="187"/>
      <c r="L264" s="192"/>
      <c r="M264" s="193"/>
      <c r="N264" s="194"/>
      <c r="O264" s="194"/>
      <c r="P264" s="195">
        <f>SUM(P265:P280)</f>
        <v>0</v>
      </c>
      <c r="Q264" s="194"/>
      <c r="R264" s="195">
        <f>SUM(R265:R280)</f>
        <v>0</v>
      </c>
      <c r="S264" s="194"/>
      <c r="T264" s="196">
        <f>SUM(T265:T280)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97" t="s">
        <v>81</v>
      </c>
      <c r="AT264" s="198" t="s">
        <v>75</v>
      </c>
      <c r="AU264" s="198" t="s">
        <v>81</v>
      </c>
      <c r="AY264" s="197" t="s">
        <v>117</v>
      </c>
      <c r="BK264" s="199">
        <f>SUM(BK265:BK280)</f>
        <v>0</v>
      </c>
    </row>
    <row r="265" s="2" customFormat="1" ht="14.4" customHeight="1">
      <c r="A265" s="40"/>
      <c r="B265" s="41"/>
      <c r="C265" s="202" t="s">
        <v>408</v>
      </c>
      <c r="D265" s="202" t="s">
        <v>119</v>
      </c>
      <c r="E265" s="203" t="s">
        <v>409</v>
      </c>
      <c r="F265" s="204" t="s">
        <v>410</v>
      </c>
      <c r="G265" s="205" t="s">
        <v>158</v>
      </c>
      <c r="H265" s="206">
        <v>1.4379999999999999</v>
      </c>
      <c r="I265" s="207"/>
      <c r="J265" s="208">
        <f>ROUND(I265*H265,2)</f>
        <v>0</v>
      </c>
      <c r="K265" s="204" t="s">
        <v>123</v>
      </c>
      <c r="L265" s="46"/>
      <c r="M265" s="209" t="s">
        <v>19</v>
      </c>
      <c r="N265" s="210" t="s">
        <v>47</v>
      </c>
      <c r="O265" s="86"/>
      <c r="P265" s="211">
        <f>O265*H265</f>
        <v>0</v>
      </c>
      <c r="Q265" s="211">
        <v>0</v>
      </c>
      <c r="R265" s="211">
        <f>Q265*H265</f>
        <v>0</v>
      </c>
      <c r="S265" s="211">
        <v>0</v>
      </c>
      <c r="T265" s="212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3" t="s">
        <v>124</v>
      </c>
      <c r="AT265" s="213" t="s">
        <v>119</v>
      </c>
      <c r="AU265" s="213" t="s">
        <v>84</v>
      </c>
      <c r="AY265" s="19" t="s">
        <v>117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9" t="s">
        <v>81</v>
      </c>
      <c r="BK265" s="214">
        <f>ROUND(I265*H265,2)</f>
        <v>0</v>
      </c>
      <c r="BL265" s="19" t="s">
        <v>124</v>
      </c>
      <c r="BM265" s="213" t="s">
        <v>411</v>
      </c>
    </row>
    <row r="266" s="2" customFormat="1">
      <c r="A266" s="40"/>
      <c r="B266" s="41"/>
      <c r="C266" s="42"/>
      <c r="D266" s="215" t="s">
        <v>126</v>
      </c>
      <c r="E266" s="42"/>
      <c r="F266" s="216" t="s">
        <v>412</v>
      </c>
      <c r="G266" s="42"/>
      <c r="H266" s="42"/>
      <c r="I266" s="217"/>
      <c r="J266" s="42"/>
      <c r="K266" s="42"/>
      <c r="L266" s="46"/>
      <c r="M266" s="218"/>
      <c r="N266" s="219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126</v>
      </c>
      <c r="AU266" s="19" t="s">
        <v>84</v>
      </c>
    </row>
    <row r="267" s="2" customFormat="1" ht="14.4" customHeight="1">
      <c r="A267" s="40"/>
      <c r="B267" s="41"/>
      <c r="C267" s="202" t="s">
        <v>413</v>
      </c>
      <c r="D267" s="202" t="s">
        <v>119</v>
      </c>
      <c r="E267" s="203" t="s">
        <v>414</v>
      </c>
      <c r="F267" s="204" t="s">
        <v>415</v>
      </c>
      <c r="G267" s="205" t="s">
        <v>158</v>
      </c>
      <c r="H267" s="206">
        <v>30.388999999999999</v>
      </c>
      <c r="I267" s="207"/>
      <c r="J267" s="208">
        <f>ROUND(I267*H267,2)</f>
        <v>0</v>
      </c>
      <c r="K267" s="204" t="s">
        <v>123</v>
      </c>
      <c r="L267" s="46"/>
      <c r="M267" s="209" t="s">
        <v>19</v>
      </c>
      <c r="N267" s="210" t="s">
        <v>47</v>
      </c>
      <c r="O267" s="86"/>
      <c r="P267" s="211">
        <f>O267*H267</f>
        <v>0</v>
      </c>
      <c r="Q267" s="211">
        <v>0</v>
      </c>
      <c r="R267" s="211">
        <f>Q267*H267</f>
        <v>0</v>
      </c>
      <c r="S267" s="211">
        <v>0</v>
      </c>
      <c r="T267" s="212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3" t="s">
        <v>124</v>
      </c>
      <c r="AT267" s="213" t="s">
        <v>119</v>
      </c>
      <c r="AU267" s="213" t="s">
        <v>84</v>
      </c>
      <c r="AY267" s="19" t="s">
        <v>117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9" t="s">
        <v>81</v>
      </c>
      <c r="BK267" s="214">
        <f>ROUND(I267*H267,2)</f>
        <v>0</v>
      </c>
      <c r="BL267" s="19" t="s">
        <v>124</v>
      </c>
      <c r="BM267" s="213" t="s">
        <v>416</v>
      </c>
    </row>
    <row r="268" s="2" customFormat="1">
      <c r="A268" s="40"/>
      <c r="B268" s="41"/>
      <c r="C268" s="42"/>
      <c r="D268" s="215" t="s">
        <v>126</v>
      </c>
      <c r="E268" s="42"/>
      <c r="F268" s="216" t="s">
        <v>417</v>
      </c>
      <c r="G268" s="42"/>
      <c r="H268" s="42"/>
      <c r="I268" s="217"/>
      <c r="J268" s="42"/>
      <c r="K268" s="42"/>
      <c r="L268" s="46"/>
      <c r="M268" s="218"/>
      <c r="N268" s="219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126</v>
      </c>
      <c r="AU268" s="19" t="s">
        <v>84</v>
      </c>
    </row>
    <row r="269" s="2" customFormat="1" ht="14.4" customHeight="1">
      <c r="A269" s="40"/>
      <c r="B269" s="41"/>
      <c r="C269" s="202" t="s">
        <v>418</v>
      </c>
      <c r="D269" s="202" t="s">
        <v>119</v>
      </c>
      <c r="E269" s="203" t="s">
        <v>419</v>
      </c>
      <c r="F269" s="204" t="s">
        <v>420</v>
      </c>
      <c r="G269" s="205" t="s">
        <v>158</v>
      </c>
      <c r="H269" s="206">
        <v>182.334</v>
      </c>
      <c r="I269" s="207"/>
      <c r="J269" s="208">
        <f>ROUND(I269*H269,2)</f>
        <v>0</v>
      </c>
      <c r="K269" s="204" t="s">
        <v>123</v>
      </c>
      <c r="L269" s="46"/>
      <c r="M269" s="209" t="s">
        <v>19</v>
      </c>
      <c r="N269" s="210" t="s">
        <v>47</v>
      </c>
      <c r="O269" s="86"/>
      <c r="P269" s="211">
        <f>O269*H269</f>
        <v>0</v>
      </c>
      <c r="Q269" s="211">
        <v>0</v>
      </c>
      <c r="R269" s="211">
        <f>Q269*H269</f>
        <v>0</v>
      </c>
      <c r="S269" s="211">
        <v>0</v>
      </c>
      <c r="T269" s="212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3" t="s">
        <v>124</v>
      </c>
      <c r="AT269" s="213" t="s">
        <v>119</v>
      </c>
      <c r="AU269" s="213" t="s">
        <v>84</v>
      </c>
      <c r="AY269" s="19" t="s">
        <v>117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9" t="s">
        <v>81</v>
      </c>
      <c r="BK269" s="214">
        <f>ROUND(I269*H269,2)</f>
        <v>0</v>
      </c>
      <c r="BL269" s="19" t="s">
        <v>124</v>
      </c>
      <c r="BM269" s="213" t="s">
        <v>421</v>
      </c>
    </row>
    <row r="270" s="2" customFormat="1">
      <c r="A270" s="40"/>
      <c r="B270" s="41"/>
      <c r="C270" s="42"/>
      <c r="D270" s="215" t="s">
        <v>126</v>
      </c>
      <c r="E270" s="42"/>
      <c r="F270" s="216" t="s">
        <v>422</v>
      </c>
      <c r="G270" s="42"/>
      <c r="H270" s="42"/>
      <c r="I270" s="217"/>
      <c r="J270" s="42"/>
      <c r="K270" s="42"/>
      <c r="L270" s="46"/>
      <c r="M270" s="218"/>
      <c r="N270" s="219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126</v>
      </c>
      <c r="AU270" s="19" t="s">
        <v>84</v>
      </c>
    </row>
    <row r="271" s="13" customFormat="1">
      <c r="A271" s="13"/>
      <c r="B271" s="220"/>
      <c r="C271" s="221"/>
      <c r="D271" s="215" t="s">
        <v>148</v>
      </c>
      <c r="E271" s="221"/>
      <c r="F271" s="223" t="s">
        <v>423</v>
      </c>
      <c r="G271" s="221"/>
      <c r="H271" s="224">
        <v>182.334</v>
      </c>
      <c r="I271" s="225"/>
      <c r="J271" s="221"/>
      <c r="K271" s="221"/>
      <c r="L271" s="226"/>
      <c r="M271" s="227"/>
      <c r="N271" s="228"/>
      <c r="O271" s="228"/>
      <c r="P271" s="228"/>
      <c r="Q271" s="228"/>
      <c r="R271" s="228"/>
      <c r="S271" s="228"/>
      <c r="T271" s="22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0" t="s">
        <v>148</v>
      </c>
      <c r="AU271" s="230" t="s">
        <v>84</v>
      </c>
      <c r="AV271" s="13" t="s">
        <v>84</v>
      </c>
      <c r="AW271" s="13" t="s">
        <v>4</v>
      </c>
      <c r="AX271" s="13" t="s">
        <v>81</v>
      </c>
      <c r="AY271" s="230" t="s">
        <v>117</v>
      </c>
    </row>
    <row r="272" s="2" customFormat="1" ht="14.4" customHeight="1">
      <c r="A272" s="40"/>
      <c r="B272" s="41"/>
      <c r="C272" s="202" t="s">
        <v>424</v>
      </c>
      <c r="D272" s="202" t="s">
        <v>119</v>
      </c>
      <c r="E272" s="203" t="s">
        <v>425</v>
      </c>
      <c r="F272" s="204" t="s">
        <v>426</v>
      </c>
      <c r="G272" s="205" t="s">
        <v>158</v>
      </c>
      <c r="H272" s="206">
        <v>30.388999999999999</v>
      </c>
      <c r="I272" s="207"/>
      <c r="J272" s="208">
        <f>ROUND(I272*H272,2)</f>
        <v>0</v>
      </c>
      <c r="K272" s="204" t="s">
        <v>123</v>
      </c>
      <c r="L272" s="46"/>
      <c r="M272" s="209" t="s">
        <v>19</v>
      </c>
      <c r="N272" s="210" t="s">
        <v>47</v>
      </c>
      <c r="O272" s="86"/>
      <c r="P272" s="211">
        <f>O272*H272</f>
        <v>0</v>
      </c>
      <c r="Q272" s="211">
        <v>0</v>
      </c>
      <c r="R272" s="211">
        <f>Q272*H272</f>
        <v>0</v>
      </c>
      <c r="S272" s="211">
        <v>0</v>
      </c>
      <c r="T272" s="212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3" t="s">
        <v>124</v>
      </c>
      <c r="AT272" s="213" t="s">
        <v>119</v>
      </c>
      <c r="AU272" s="213" t="s">
        <v>84</v>
      </c>
      <c r="AY272" s="19" t="s">
        <v>117</v>
      </c>
      <c r="BE272" s="214">
        <f>IF(N272="základní",J272,0)</f>
        <v>0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19" t="s">
        <v>81</v>
      </c>
      <c r="BK272" s="214">
        <f>ROUND(I272*H272,2)</f>
        <v>0</v>
      </c>
      <c r="BL272" s="19" t="s">
        <v>124</v>
      </c>
      <c r="BM272" s="213" t="s">
        <v>427</v>
      </c>
    </row>
    <row r="273" s="2" customFormat="1">
      <c r="A273" s="40"/>
      <c r="B273" s="41"/>
      <c r="C273" s="42"/>
      <c r="D273" s="215" t="s">
        <v>126</v>
      </c>
      <c r="E273" s="42"/>
      <c r="F273" s="216" t="s">
        <v>428</v>
      </c>
      <c r="G273" s="42"/>
      <c r="H273" s="42"/>
      <c r="I273" s="217"/>
      <c r="J273" s="42"/>
      <c r="K273" s="42"/>
      <c r="L273" s="46"/>
      <c r="M273" s="218"/>
      <c r="N273" s="219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126</v>
      </c>
      <c r="AU273" s="19" t="s">
        <v>84</v>
      </c>
    </row>
    <row r="274" s="2" customFormat="1" ht="24.15" customHeight="1">
      <c r="A274" s="40"/>
      <c r="B274" s="41"/>
      <c r="C274" s="202" t="s">
        <v>429</v>
      </c>
      <c r="D274" s="202" t="s">
        <v>119</v>
      </c>
      <c r="E274" s="203" t="s">
        <v>430</v>
      </c>
      <c r="F274" s="204" t="s">
        <v>431</v>
      </c>
      <c r="G274" s="205" t="s">
        <v>158</v>
      </c>
      <c r="H274" s="206">
        <v>15.127000000000001</v>
      </c>
      <c r="I274" s="207"/>
      <c r="J274" s="208">
        <f>ROUND(I274*H274,2)</f>
        <v>0</v>
      </c>
      <c r="K274" s="204" t="s">
        <v>123</v>
      </c>
      <c r="L274" s="46"/>
      <c r="M274" s="209" t="s">
        <v>19</v>
      </c>
      <c r="N274" s="210" t="s">
        <v>47</v>
      </c>
      <c r="O274" s="86"/>
      <c r="P274" s="211">
        <f>O274*H274</f>
        <v>0</v>
      </c>
      <c r="Q274" s="211">
        <v>0</v>
      </c>
      <c r="R274" s="211">
        <f>Q274*H274</f>
        <v>0</v>
      </c>
      <c r="S274" s="211">
        <v>0</v>
      </c>
      <c r="T274" s="212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3" t="s">
        <v>124</v>
      </c>
      <c r="AT274" s="213" t="s">
        <v>119</v>
      </c>
      <c r="AU274" s="213" t="s">
        <v>84</v>
      </c>
      <c r="AY274" s="19" t="s">
        <v>117</v>
      </c>
      <c r="BE274" s="214">
        <f>IF(N274="základní",J274,0)</f>
        <v>0</v>
      </c>
      <c r="BF274" s="214">
        <f>IF(N274="snížená",J274,0)</f>
        <v>0</v>
      </c>
      <c r="BG274" s="214">
        <f>IF(N274="zákl. přenesená",J274,0)</f>
        <v>0</v>
      </c>
      <c r="BH274" s="214">
        <f>IF(N274="sníž. přenesená",J274,0)</f>
        <v>0</v>
      </c>
      <c r="BI274" s="214">
        <f>IF(N274="nulová",J274,0)</f>
        <v>0</v>
      </c>
      <c r="BJ274" s="19" t="s">
        <v>81</v>
      </c>
      <c r="BK274" s="214">
        <f>ROUND(I274*H274,2)</f>
        <v>0</v>
      </c>
      <c r="BL274" s="19" t="s">
        <v>124</v>
      </c>
      <c r="BM274" s="213" t="s">
        <v>432</v>
      </c>
    </row>
    <row r="275" s="2" customFormat="1">
      <c r="A275" s="40"/>
      <c r="B275" s="41"/>
      <c r="C275" s="42"/>
      <c r="D275" s="215" t="s">
        <v>126</v>
      </c>
      <c r="E275" s="42"/>
      <c r="F275" s="216" t="s">
        <v>433</v>
      </c>
      <c r="G275" s="42"/>
      <c r="H275" s="42"/>
      <c r="I275" s="217"/>
      <c r="J275" s="42"/>
      <c r="K275" s="42"/>
      <c r="L275" s="46"/>
      <c r="M275" s="218"/>
      <c r="N275" s="219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126</v>
      </c>
      <c r="AU275" s="19" t="s">
        <v>84</v>
      </c>
    </row>
    <row r="276" s="13" customFormat="1">
      <c r="A276" s="13"/>
      <c r="B276" s="220"/>
      <c r="C276" s="221"/>
      <c r="D276" s="215" t="s">
        <v>148</v>
      </c>
      <c r="E276" s="222" t="s">
        <v>19</v>
      </c>
      <c r="F276" s="223" t="s">
        <v>434</v>
      </c>
      <c r="G276" s="221"/>
      <c r="H276" s="224">
        <v>15.127000000000001</v>
      </c>
      <c r="I276" s="225"/>
      <c r="J276" s="221"/>
      <c r="K276" s="221"/>
      <c r="L276" s="226"/>
      <c r="M276" s="227"/>
      <c r="N276" s="228"/>
      <c r="O276" s="228"/>
      <c r="P276" s="228"/>
      <c r="Q276" s="228"/>
      <c r="R276" s="228"/>
      <c r="S276" s="228"/>
      <c r="T276" s="22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0" t="s">
        <v>148</v>
      </c>
      <c r="AU276" s="230" t="s">
        <v>84</v>
      </c>
      <c r="AV276" s="13" t="s">
        <v>84</v>
      </c>
      <c r="AW276" s="13" t="s">
        <v>35</v>
      </c>
      <c r="AX276" s="13" t="s">
        <v>81</v>
      </c>
      <c r="AY276" s="230" t="s">
        <v>117</v>
      </c>
    </row>
    <row r="277" s="2" customFormat="1" ht="24.15" customHeight="1">
      <c r="A277" s="40"/>
      <c r="B277" s="41"/>
      <c r="C277" s="202" t="s">
        <v>435</v>
      </c>
      <c r="D277" s="202" t="s">
        <v>119</v>
      </c>
      <c r="E277" s="203" t="s">
        <v>436</v>
      </c>
      <c r="F277" s="204" t="s">
        <v>160</v>
      </c>
      <c r="G277" s="205" t="s">
        <v>158</v>
      </c>
      <c r="H277" s="206">
        <v>10.333</v>
      </c>
      <c r="I277" s="207"/>
      <c r="J277" s="208">
        <f>ROUND(I277*H277,2)</f>
        <v>0</v>
      </c>
      <c r="K277" s="204" t="s">
        <v>123</v>
      </c>
      <c r="L277" s="46"/>
      <c r="M277" s="209" t="s">
        <v>19</v>
      </c>
      <c r="N277" s="210" t="s">
        <v>47</v>
      </c>
      <c r="O277" s="86"/>
      <c r="P277" s="211">
        <f>O277*H277</f>
        <v>0</v>
      </c>
      <c r="Q277" s="211">
        <v>0</v>
      </c>
      <c r="R277" s="211">
        <f>Q277*H277</f>
        <v>0</v>
      </c>
      <c r="S277" s="211">
        <v>0</v>
      </c>
      <c r="T277" s="212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3" t="s">
        <v>124</v>
      </c>
      <c r="AT277" s="213" t="s">
        <v>119</v>
      </c>
      <c r="AU277" s="213" t="s">
        <v>84</v>
      </c>
      <c r="AY277" s="19" t="s">
        <v>117</v>
      </c>
      <c r="BE277" s="214">
        <f>IF(N277="základní",J277,0)</f>
        <v>0</v>
      </c>
      <c r="BF277" s="214">
        <f>IF(N277="snížená",J277,0)</f>
        <v>0</v>
      </c>
      <c r="BG277" s="214">
        <f>IF(N277="zákl. přenesená",J277,0)</f>
        <v>0</v>
      </c>
      <c r="BH277" s="214">
        <f>IF(N277="sníž. přenesená",J277,0)</f>
        <v>0</v>
      </c>
      <c r="BI277" s="214">
        <f>IF(N277="nulová",J277,0)</f>
        <v>0</v>
      </c>
      <c r="BJ277" s="19" t="s">
        <v>81</v>
      </c>
      <c r="BK277" s="214">
        <f>ROUND(I277*H277,2)</f>
        <v>0</v>
      </c>
      <c r="BL277" s="19" t="s">
        <v>124</v>
      </c>
      <c r="BM277" s="213" t="s">
        <v>437</v>
      </c>
    </row>
    <row r="278" s="2" customFormat="1">
      <c r="A278" s="40"/>
      <c r="B278" s="41"/>
      <c r="C278" s="42"/>
      <c r="D278" s="215" t="s">
        <v>126</v>
      </c>
      <c r="E278" s="42"/>
      <c r="F278" s="216" t="s">
        <v>160</v>
      </c>
      <c r="G278" s="42"/>
      <c r="H278" s="42"/>
      <c r="I278" s="217"/>
      <c r="J278" s="42"/>
      <c r="K278" s="42"/>
      <c r="L278" s="46"/>
      <c r="M278" s="218"/>
      <c r="N278" s="219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126</v>
      </c>
      <c r="AU278" s="19" t="s">
        <v>84</v>
      </c>
    </row>
    <row r="279" s="2" customFormat="1" ht="24.15" customHeight="1">
      <c r="A279" s="40"/>
      <c r="B279" s="41"/>
      <c r="C279" s="202" t="s">
        <v>438</v>
      </c>
      <c r="D279" s="202" t="s">
        <v>119</v>
      </c>
      <c r="E279" s="203" t="s">
        <v>439</v>
      </c>
      <c r="F279" s="204" t="s">
        <v>440</v>
      </c>
      <c r="G279" s="205" t="s">
        <v>158</v>
      </c>
      <c r="H279" s="206">
        <v>3.492</v>
      </c>
      <c r="I279" s="207"/>
      <c r="J279" s="208">
        <f>ROUND(I279*H279,2)</f>
        <v>0</v>
      </c>
      <c r="K279" s="204" t="s">
        <v>123</v>
      </c>
      <c r="L279" s="46"/>
      <c r="M279" s="209" t="s">
        <v>19</v>
      </c>
      <c r="N279" s="210" t="s">
        <v>47</v>
      </c>
      <c r="O279" s="86"/>
      <c r="P279" s="211">
        <f>O279*H279</f>
        <v>0</v>
      </c>
      <c r="Q279" s="211">
        <v>0</v>
      </c>
      <c r="R279" s="211">
        <f>Q279*H279</f>
        <v>0</v>
      </c>
      <c r="S279" s="211">
        <v>0</v>
      </c>
      <c r="T279" s="212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3" t="s">
        <v>124</v>
      </c>
      <c r="AT279" s="213" t="s">
        <v>119</v>
      </c>
      <c r="AU279" s="213" t="s">
        <v>84</v>
      </c>
      <c r="AY279" s="19" t="s">
        <v>117</v>
      </c>
      <c r="BE279" s="214">
        <f>IF(N279="základní",J279,0)</f>
        <v>0</v>
      </c>
      <c r="BF279" s="214">
        <f>IF(N279="snížená",J279,0)</f>
        <v>0</v>
      </c>
      <c r="BG279" s="214">
        <f>IF(N279="zákl. přenesená",J279,0)</f>
        <v>0</v>
      </c>
      <c r="BH279" s="214">
        <f>IF(N279="sníž. přenesená",J279,0)</f>
        <v>0</v>
      </c>
      <c r="BI279" s="214">
        <f>IF(N279="nulová",J279,0)</f>
        <v>0</v>
      </c>
      <c r="BJ279" s="19" t="s">
        <v>81</v>
      </c>
      <c r="BK279" s="214">
        <f>ROUND(I279*H279,2)</f>
        <v>0</v>
      </c>
      <c r="BL279" s="19" t="s">
        <v>124</v>
      </c>
      <c r="BM279" s="213" t="s">
        <v>441</v>
      </c>
    </row>
    <row r="280" s="2" customFormat="1">
      <c r="A280" s="40"/>
      <c r="B280" s="41"/>
      <c r="C280" s="42"/>
      <c r="D280" s="215" t="s">
        <v>126</v>
      </c>
      <c r="E280" s="42"/>
      <c r="F280" s="216" t="s">
        <v>440</v>
      </c>
      <c r="G280" s="42"/>
      <c r="H280" s="42"/>
      <c r="I280" s="217"/>
      <c r="J280" s="42"/>
      <c r="K280" s="42"/>
      <c r="L280" s="46"/>
      <c r="M280" s="218"/>
      <c r="N280" s="219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126</v>
      </c>
      <c r="AU280" s="19" t="s">
        <v>84</v>
      </c>
    </row>
    <row r="281" s="12" customFormat="1" ht="22.8" customHeight="1">
      <c r="A281" s="12"/>
      <c r="B281" s="186"/>
      <c r="C281" s="187"/>
      <c r="D281" s="188" t="s">
        <v>75</v>
      </c>
      <c r="E281" s="200" t="s">
        <v>442</v>
      </c>
      <c r="F281" s="200" t="s">
        <v>443</v>
      </c>
      <c r="G281" s="187"/>
      <c r="H281" s="187"/>
      <c r="I281" s="190"/>
      <c r="J281" s="201">
        <f>BK281</f>
        <v>0</v>
      </c>
      <c r="K281" s="187"/>
      <c r="L281" s="192"/>
      <c r="M281" s="193"/>
      <c r="N281" s="194"/>
      <c r="O281" s="194"/>
      <c r="P281" s="195">
        <f>SUM(P282:P283)</f>
        <v>0</v>
      </c>
      <c r="Q281" s="194"/>
      <c r="R281" s="195">
        <f>SUM(R282:R283)</f>
        <v>0</v>
      </c>
      <c r="S281" s="194"/>
      <c r="T281" s="196">
        <f>SUM(T282:T283)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97" t="s">
        <v>81</v>
      </c>
      <c r="AT281" s="198" t="s">
        <v>75</v>
      </c>
      <c r="AU281" s="198" t="s">
        <v>81</v>
      </c>
      <c r="AY281" s="197" t="s">
        <v>117</v>
      </c>
      <c r="BK281" s="199">
        <f>SUM(BK282:BK283)</f>
        <v>0</v>
      </c>
    </row>
    <row r="282" s="2" customFormat="1" ht="14.4" customHeight="1">
      <c r="A282" s="40"/>
      <c r="B282" s="41"/>
      <c r="C282" s="202" t="s">
        <v>444</v>
      </c>
      <c r="D282" s="202" t="s">
        <v>119</v>
      </c>
      <c r="E282" s="203" t="s">
        <v>445</v>
      </c>
      <c r="F282" s="204" t="s">
        <v>446</v>
      </c>
      <c r="G282" s="205" t="s">
        <v>158</v>
      </c>
      <c r="H282" s="206">
        <v>56.430999999999997</v>
      </c>
      <c r="I282" s="207"/>
      <c r="J282" s="208">
        <f>ROUND(I282*H282,2)</f>
        <v>0</v>
      </c>
      <c r="K282" s="204" t="s">
        <v>123</v>
      </c>
      <c r="L282" s="46"/>
      <c r="M282" s="209" t="s">
        <v>19</v>
      </c>
      <c r="N282" s="210" t="s">
        <v>47</v>
      </c>
      <c r="O282" s="86"/>
      <c r="P282" s="211">
        <f>O282*H282</f>
        <v>0</v>
      </c>
      <c r="Q282" s="211">
        <v>0</v>
      </c>
      <c r="R282" s="211">
        <f>Q282*H282</f>
        <v>0</v>
      </c>
      <c r="S282" s="211">
        <v>0</v>
      </c>
      <c r="T282" s="212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3" t="s">
        <v>124</v>
      </c>
      <c r="AT282" s="213" t="s">
        <v>119</v>
      </c>
      <c r="AU282" s="213" t="s">
        <v>84</v>
      </c>
      <c r="AY282" s="19" t="s">
        <v>117</v>
      </c>
      <c r="BE282" s="214">
        <f>IF(N282="základní",J282,0)</f>
        <v>0</v>
      </c>
      <c r="BF282" s="214">
        <f>IF(N282="snížená",J282,0)</f>
        <v>0</v>
      </c>
      <c r="BG282" s="214">
        <f>IF(N282="zákl. přenesená",J282,0)</f>
        <v>0</v>
      </c>
      <c r="BH282" s="214">
        <f>IF(N282="sníž. přenesená",J282,0)</f>
        <v>0</v>
      </c>
      <c r="BI282" s="214">
        <f>IF(N282="nulová",J282,0)</f>
        <v>0</v>
      </c>
      <c r="BJ282" s="19" t="s">
        <v>81</v>
      </c>
      <c r="BK282" s="214">
        <f>ROUND(I282*H282,2)</f>
        <v>0</v>
      </c>
      <c r="BL282" s="19" t="s">
        <v>124</v>
      </c>
      <c r="BM282" s="213" t="s">
        <v>447</v>
      </c>
    </row>
    <row r="283" s="2" customFormat="1">
      <c r="A283" s="40"/>
      <c r="B283" s="41"/>
      <c r="C283" s="42"/>
      <c r="D283" s="215" t="s">
        <v>126</v>
      </c>
      <c r="E283" s="42"/>
      <c r="F283" s="216" t="s">
        <v>448</v>
      </c>
      <c r="G283" s="42"/>
      <c r="H283" s="42"/>
      <c r="I283" s="217"/>
      <c r="J283" s="42"/>
      <c r="K283" s="42"/>
      <c r="L283" s="46"/>
      <c r="M283" s="218"/>
      <c r="N283" s="219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126</v>
      </c>
      <c r="AU283" s="19" t="s">
        <v>84</v>
      </c>
    </row>
    <row r="284" s="12" customFormat="1" ht="25.92" customHeight="1">
      <c r="A284" s="12"/>
      <c r="B284" s="186"/>
      <c r="C284" s="187"/>
      <c r="D284" s="188" t="s">
        <v>75</v>
      </c>
      <c r="E284" s="189" t="s">
        <v>449</v>
      </c>
      <c r="F284" s="189" t="s">
        <v>450</v>
      </c>
      <c r="G284" s="187"/>
      <c r="H284" s="187"/>
      <c r="I284" s="190"/>
      <c r="J284" s="191">
        <f>BK284</f>
        <v>0</v>
      </c>
      <c r="K284" s="187"/>
      <c r="L284" s="192"/>
      <c r="M284" s="193"/>
      <c r="N284" s="194"/>
      <c r="O284" s="194"/>
      <c r="P284" s="195">
        <f>P285+P288</f>
        <v>0</v>
      </c>
      <c r="Q284" s="194"/>
      <c r="R284" s="195">
        <f>R285+R288</f>
        <v>0</v>
      </c>
      <c r="S284" s="194"/>
      <c r="T284" s="196">
        <f>T285+T288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97" t="s">
        <v>142</v>
      </c>
      <c r="AT284" s="198" t="s">
        <v>75</v>
      </c>
      <c r="AU284" s="198" t="s">
        <v>76</v>
      </c>
      <c r="AY284" s="197" t="s">
        <v>117</v>
      </c>
      <c r="BK284" s="199">
        <f>BK285+BK288</f>
        <v>0</v>
      </c>
    </row>
    <row r="285" s="12" customFormat="1" ht="22.8" customHeight="1">
      <c r="A285" s="12"/>
      <c r="B285" s="186"/>
      <c r="C285" s="187"/>
      <c r="D285" s="188" t="s">
        <v>75</v>
      </c>
      <c r="E285" s="200" t="s">
        <v>451</v>
      </c>
      <c r="F285" s="200" t="s">
        <v>452</v>
      </c>
      <c r="G285" s="187"/>
      <c r="H285" s="187"/>
      <c r="I285" s="190"/>
      <c r="J285" s="201">
        <f>BK285</f>
        <v>0</v>
      </c>
      <c r="K285" s="187"/>
      <c r="L285" s="192"/>
      <c r="M285" s="193"/>
      <c r="N285" s="194"/>
      <c r="O285" s="194"/>
      <c r="P285" s="195">
        <f>SUM(P286:P287)</f>
        <v>0</v>
      </c>
      <c r="Q285" s="194"/>
      <c r="R285" s="195">
        <f>SUM(R286:R287)</f>
        <v>0</v>
      </c>
      <c r="S285" s="194"/>
      <c r="T285" s="196">
        <f>SUM(T286:T287)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97" t="s">
        <v>142</v>
      </c>
      <c r="AT285" s="198" t="s">
        <v>75</v>
      </c>
      <c r="AU285" s="198" t="s">
        <v>81</v>
      </c>
      <c r="AY285" s="197" t="s">
        <v>117</v>
      </c>
      <c r="BK285" s="199">
        <f>SUM(BK286:BK287)</f>
        <v>0</v>
      </c>
    </row>
    <row r="286" s="2" customFormat="1" ht="14.4" customHeight="1">
      <c r="A286" s="40"/>
      <c r="B286" s="41"/>
      <c r="C286" s="202" t="s">
        <v>453</v>
      </c>
      <c r="D286" s="202" t="s">
        <v>119</v>
      </c>
      <c r="E286" s="203" t="s">
        <v>454</v>
      </c>
      <c r="F286" s="204" t="s">
        <v>455</v>
      </c>
      <c r="G286" s="205" t="s">
        <v>456</v>
      </c>
      <c r="H286" s="206">
        <v>1</v>
      </c>
      <c r="I286" s="207"/>
      <c r="J286" s="208">
        <f>ROUND(I286*H286,2)</f>
        <v>0</v>
      </c>
      <c r="K286" s="204" t="s">
        <v>123</v>
      </c>
      <c r="L286" s="46"/>
      <c r="M286" s="209" t="s">
        <v>19</v>
      </c>
      <c r="N286" s="210" t="s">
        <v>47</v>
      </c>
      <c r="O286" s="86"/>
      <c r="P286" s="211">
        <f>O286*H286</f>
        <v>0</v>
      </c>
      <c r="Q286" s="211">
        <v>0</v>
      </c>
      <c r="R286" s="211">
        <f>Q286*H286</f>
        <v>0</v>
      </c>
      <c r="S286" s="211">
        <v>0</v>
      </c>
      <c r="T286" s="212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3" t="s">
        <v>457</v>
      </c>
      <c r="AT286" s="213" t="s">
        <v>119</v>
      </c>
      <c r="AU286" s="213" t="s">
        <v>84</v>
      </c>
      <c r="AY286" s="19" t="s">
        <v>117</v>
      </c>
      <c r="BE286" s="214">
        <f>IF(N286="základní",J286,0)</f>
        <v>0</v>
      </c>
      <c r="BF286" s="214">
        <f>IF(N286="snížená",J286,0)</f>
        <v>0</v>
      </c>
      <c r="BG286" s="214">
        <f>IF(N286="zákl. přenesená",J286,0)</f>
        <v>0</v>
      </c>
      <c r="BH286" s="214">
        <f>IF(N286="sníž. přenesená",J286,0)</f>
        <v>0</v>
      </c>
      <c r="BI286" s="214">
        <f>IF(N286="nulová",J286,0)</f>
        <v>0</v>
      </c>
      <c r="BJ286" s="19" t="s">
        <v>81</v>
      </c>
      <c r="BK286" s="214">
        <f>ROUND(I286*H286,2)</f>
        <v>0</v>
      </c>
      <c r="BL286" s="19" t="s">
        <v>457</v>
      </c>
      <c r="BM286" s="213" t="s">
        <v>458</v>
      </c>
    </row>
    <row r="287" s="2" customFormat="1">
      <c r="A287" s="40"/>
      <c r="B287" s="41"/>
      <c r="C287" s="42"/>
      <c r="D287" s="215" t="s">
        <v>126</v>
      </c>
      <c r="E287" s="42"/>
      <c r="F287" s="216" t="s">
        <v>455</v>
      </c>
      <c r="G287" s="42"/>
      <c r="H287" s="42"/>
      <c r="I287" s="217"/>
      <c r="J287" s="42"/>
      <c r="K287" s="42"/>
      <c r="L287" s="46"/>
      <c r="M287" s="218"/>
      <c r="N287" s="219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126</v>
      </c>
      <c r="AU287" s="19" t="s">
        <v>84</v>
      </c>
    </row>
    <row r="288" s="12" customFormat="1" ht="22.8" customHeight="1">
      <c r="A288" s="12"/>
      <c r="B288" s="186"/>
      <c r="C288" s="187"/>
      <c r="D288" s="188" t="s">
        <v>75</v>
      </c>
      <c r="E288" s="200" t="s">
        <v>459</v>
      </c>
      <c r="F288" s="200" t="s">
        <v>460</v>
      </c>
      <c r="G288" s="187"/>
      <c r="H288" s="187"/>
      <c r="I288" s="190"/>
      <c r="J288" s="201">
        <f>BK288</f>
        <v>0</v>
      </c>
      <c r="K288" s="187"/>
      <c r="L288" s="192"/>
      <c r="M288" s="193"/>
      <c r="N288" s="194"/>
      <c r="O288" s="194"/>
      <c r="P288" s="195">
        <f>SUM(P289:P290)</f>
        <v>0</v>
      </c>
      <c r="Q288" s="194"/>
      <c r="R288" s="195">
        <f>SUM(R289:R290)</f>
        <v>0</v>
      </c>
      <c r="S288" s="194"/>
      <c r="T288" s="196">
        <f>SUM(T289:T290)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97" t="s">
        <v>142</v>
      </c>
      <c r="AT288" s="198" t="s">
        <v>75</v>
      </c>
      <c r="AU288" s="198" t="s">
        <v>81</v>
      </c>
      <c r="AY288" s="197" t="s">
        <v>117</v>
      </c>
      <c r="BK288" s="199">
        <f>SUM(BK289:BK290)</f>
        <v>0</v>
      </c>
    </row>
    <row r="289" s="2" customFormat="1" ht="14.4" customHeight="1">
      <c r="A289" s="40"/>
      <c r="B289" s="41"/>
      <c r="C289" s="202" t="s">
        <v>461</v>
      </c>
      <c r="D289" s="202" t="s">
        <v>119</v>
      </c>
      <c r="E289" s="203" t="s">
        <v>462</v>
      </c>
      <c r="F289" s="204" t="s">
        <v>460</v>
      </c>
      <c r="G289" s="205" t="s">
        <v>456</v>
      </c>
      <c r="H289" s="206">
        <v>1</v>
      </c>
      <c r="I289" s="207"/>
      <c r="J289" s="208">
        <f>ROUND(I289*H289,2)</f>
        <v>0</v>
      </c>
      <c r="K289" s="204" t="s">
        <v>123</v>
      </c>
      <c r="L289" s="46"/>
      <c r="M289" s="209" t="s">
        <v>19</v>
      </c>
      <c r="N289" s="210" t="s">
        <v>47</v>
      </c>
      <c r="O289" s="86"/>
      <c r="P289" s="211">
        <f>O289*H289</f>
        <v>0</v>
      </c>
      <c r="Q289" s="211">
        <v>0</v>
      </c>
      <c r="R289" s="211">
        <f>Q289*H289</f>
        <v>0</v>
      </c>
      <c r="S289" s="211">
        <v>0</v>
      </c>
      <c r="T289" s="212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3" t="s">
        <v>457</v>
      </c>
      <c r="AT289" s="213" t="s">
        <v>119</v>
      </c>
      <c r="AU289" s="213" t="s">
        <v>84</v>
      </c>
      <c r="AY289" s="19" t="s">
        <v>117</v>
      </c>
      <c r="BE289" s="214">
        <f>IF(N289="základní",J289,0)</f>
        <v>0</v>
      </c>
      <c r="BF289" s="214">
        <f>IF(N289="snížená",J289,0)</f>
        <v>0</v>
      </c>
      <c r="BG289" s="214">
        <f>IF(N289="zákl. přenesená",J289,0)</f>
        <v>0</v>
      </c>
      <c r="BH289" s="214">
        <f>IF(N289="sníž. přenesená",J289,0)</f>
        <v>0</v>
      </c>
      <c r="BI289" s="214">
        <f>IF(N289="nulová",J289,0)</f>
        <v>0</v>
      </c>
      <c r="BJ289" s="19" t="s">
        <v>81</v>
      </c>
      <c r="BK289" s="214">
        <f>ROUND(I289*H289,2)</f>
        <v>0</v>
      </c>
      <c r="BL289" s="19" t="s">
        <v>457</v>
      </c>
      <c r="BM289" s="213" t="s">
        <v>463</v>
      </c>
    </row>
    <row r="290" s="2" customFormat="1">
      <c r="A290" s="40"/>
      <c r="B290" s="41"/>
      <c r="C290" s="42"/>
      <c r="D290" s="215" t="s">
        <v>126</v>
      </c>
      <c r="E290" s="42"/>
      <c r="F290" s="216" t="s">
        <v>460</v>
      </c>
      <c r="G290" s="42"/>
      <c r="H290" s="42"/>
      <c r="I290" s="217"/>
      <c r="J290" s="42"/>
      <c r="K290" s="42"/>
      <c r="L290" s="46"/>
      <c r="M290" s="273"/>
      <c r="N290" s="274"/>
      <c r="O290" s="275"/>
      <c r="P290" s="275"/>
      <c r="Q290" s="275"/>
      <c r="R290" s="275"/>
      <c r="S290" s="275"/>
      <c r="T290" s="276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126</v>
      </c>
      <c r="AU290" s="19" t="s">
        <v>84</v>
      </c>
    </row>
    <row r="291" s="2" customFormat="1" ht="6.96" customHeight="1">
      <c r="A291" s="40"/>
      <c r="B291" s="61"/>
      <c r="C291" s="62"/>
      <c r="D291" s="62"/>
      <c r="E291" s="62"/>
      <c r="F291" s="62"/>
      <c r="G291" s="62"/>
      <c r="H291" s="62"/>
      <c r="I291" s="62"/>
      <c r="J291" s="62"/>
      <c r="K291" s="62"/>
      <c r="L291" s="46"/>
      <c r="M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</row>
  </sheetData>
  <sheetProtection sheet="1" autoFilter="0" formatColumns="0" formatRows="0" objects="1" scenarios="1" spinCount="100000" saltValue="uasNuHVusp7eSsFatBxvFdLPw51wmBbDhb2a9UJSAeQm7nl1eIPeTT1gQ3qXLyDr4E4L6Qibxw19Dyet1bCyRA==" hashValue="xXR3FIOEmLaaqI+SZJgDKWN8oxhFM3p45qeJVI7JjY7OTnBbTovzqfffTwPT12zY3lA61oFTOvCQDNcLslbcKQ==" algorithmName="SHA-512" password="CB6D"/>
  <autoFilter ref="C88:K29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7" customFormat="1" ht="45" customHeight="1">
      <c r="B3" s="281"/>
      <c r="C3" s="282" t="s">
        <v>464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465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466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467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468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469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470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471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472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473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474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82</v>
      </c>
      <c r="F18" s="288" t="s">
        <v>475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476</v>
      </c>
      <c r="F19" s="288" t="s">
        <v>477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478</v>
      </c>
      <c r="F20" s="288" t="s">
        <v>479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480</v>
      </c>
      <c r="F21" s="288" t="s">
        <v>481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482</v>
      </c>
      <c r="F22" s="288" t="s">
        <v>483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484</v>
      </c>
      <c r="F23" s="288" t="s">
        <v>485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486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487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488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489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490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491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492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493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494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103</v>
      </c>
      <c r="F36" s="288"/>
      <c r="G36" s="288" t="s">
        <v>495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496</v>
      </c>
      <c r="F37" s="288"/>
      <c r="G37" s="288" t="s">
        <v>497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57</v>
      </c>
      <c r="F38" s="288"/>
      <c r="G38" s="288" t="s">
        <v>498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58</v>
      </c>
      <c r="F39" s="288"/>
      <c r="G39" s="288" t="s">
        <v>499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104</v>
      </c>
      <c r="F40" s="288"/>
      <c r="G40" s="288" t="s">
        <v>500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105</v>
      </c>
      <c r="F41" s="288"/>
      <c r="G41" s="288" t="s">
        <v>501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502</v>
      </c>
      <c r="F42" s="288"/>
      <c r="G42" s="288" t="s">
        <v>503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504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505</v>
      </c>
      <c r="F44" s="288"/>
      <c r="G44" s="288" t="s">
        <v>506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107</v>
      </c>
      <c r="F45" s="288"/>
      <c r="G45" s="288" t="s">
        <v>507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508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509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510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511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512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513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514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515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516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517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518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519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520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521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522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523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524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525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526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527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528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529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530</v>
      </c>
      <c r="D76" s="306"/>
      <c r="E76" s="306"/>
      <c r="F76" s="306" t="s">
        <v>531</v>
      </c>
      <c r="G76" s="307"/>
      <c r="H76" s="306" t="s">
        <v>58</v>
      </c>
      <c r="I76" s="306" t="s">
        <v>61</v>
      </c>
      <c r="J76" s="306" t="s">
        <v>532</v>
      </c>
      <c r="K76" s="305"/>
    </row>
    <row r="77" s="1" customFormat="1" ht="17.25" customHeight="1">
      <c r="B77" s="303"/>
      <c r="C77" s="308" t="s">
        <v>533</v>
      </c>
      <c r="D77" s="308"/>
      <c r="E77" s="308"/>
      <c r="F77" s="309" t="s">
        <v>534</v>
      </c>
      <c r="G77" s="310"/>
      <c r="H77" s="308"/>
      <c r="I77" s="308"/>
      <c r="J77" s="308" t="s">
        <v>535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57</v>
      </c>
      <c r="D79" s="313"/>
      <c r="E79" s="313"/>
      <c r="F79" s="314" t="s">
        <v>536</v>
      </c>
      <c r="G79" s="315"/>
      <c r="H79" s="291" t="s">
        <v>537</v>
      </c>
      <c r="I79" s="291" t="s">
        <v>538</v>
      </c>
      <c r="J79" s="291">
        <v>20</v>
      </c>
      <c r="K79" s="305"/>
    </row>
    <row r="80" s="1" customFormat="1" ht="15" customHeight="1">
      <c r="B80" s="303"/>
      <c r="C80" s="291" t="s">
        <v>539</v>
      </c>
      <c r="D80" s="291"/>
      <c r="E80" s="291"/>
      <c r="F80" s="314" t="s">
        <v>536</v>
      </c>
      <c r="G80" s="315"/>
      <c r="H80" s="291" t="s">
        <v>540</v>
      </c>
      <c r="I80" s="291" t="s">
        <v>538</v>
      </c>
      <c r="J80" s="291">
        <v>120</v>
      </c>
      <c r="K80" s="305"/>
    </row>
    <row r="81" s="1" customFormat="1" ht="15" customHeight="1">
      <c r="B81" s="316"/>
      <c r="C81" s="291" t="s">
        <v>541</v>
      </c>
      <c r="D81" s="291"/>
      <c r="E81" s="291"/>
      <c r="F81" s="314" t="s">
        <v>542</v>
      </c>
      <c r="G81" s="315"/>
      <c r="H81" s="291" t="s">
        <v>543</v>
      </c>
      <c r="I81" s="291" t="s">
        <v>538</v>
      </c>
      <c r="J81" s="291">
        <v>50</v>
      </c>
      <c r="K81" s="305"/>
    </row>
    <row r="82" s="1" customFormat="1" ht="15" customHeight="1">
      <c r="B82" s="316"/>
      <c r="C82" s="291" t="s">
        <v>544</v>
      </c>
      <c r="D82" s="291"/>
      <c r="E82" s="291"/>
      <c r="F82" s="314" t="s">
        <v>536</v>
      </c>
      <c r="G82" s="315"/>
      <c r="H82" s="291" t="s">
        <v>545</v>
      </c>
      <c r="I82" s="291" t="s">
        <v>546</v>
      </c>
      <c r="J82" s="291"/>
      <c r="K82" s="305"/>
    </row>
    <row r="83" s="1" customFormat="1" ht="15" customHeight="1">
      <c r="B83" s="316"/>
      <c r="C83" s="317" t="s">
        <v>547</v>
      </c>
      <c r="D83" s="317"/>
      <c r="E83" s="317"/>
      <c r="F83" s="318" t="s">
        <v>542</v>
      </c>
      <c r="G83" s="317"/>
      <c r="H83" s="317" t="s">
        <v>548</v>
      </c>
      <c r="I83" s="317" t="s">
        <v>538</v>
      </c>
      <c r="J83" s="317">
        <v>15</v>
      </c>
      <c r="K83" s="305"/>
    </row>
    <row r="84" s="1" customFormat="1" ht="15" customHeight="1">
      <c r="B84" s="316"/>
      <c r="C84" s="317" t="s">
        <v>549</v>
      </c>
      <c r="D84" s="317"/>
      <c r="E84" s="317"/>
      <c r="F84" s="318" t="s">
        <v>542</v>
      </c>
      <c r="G84" s="317"/>
      <c r="H84" s="317" t="s">
        <v>550</v>
      </c>
      <c r="I84" s="317" t="s">
        <v>538</v>
      </c>
      <c r="J84" s="317">
        <v>15</v>
      </c>
      <c r="K84" s="305"/>
    </row>
    <row r="85" s="1" customFormat="1" ht="15" customHeight="1">
      <c r="B85" s="316"/>
      <c r="C85" s="317" t="s">
        <v>551</v>
      </c>
      <c r="D85" s="317"/>
      <c r="E85" s="317"/>
      <c r="F85" s="318" t="s">
        <v>542</v>
      </c>
      <c r="G85" s="317"/>
      <c r="H85" s="317" t="s">
        <v>552</v>
      </c>
      <c r="I85" s="317" t="s">
        <v>538</v>
      </c>
      <c r="J85" s="317">
        <v>20</v>
      </c>
      <c r="K85" s="305"/>
    </row>
    <row r="86" s="1" customFormat="1" ht="15" customHeight="1">
      <c r="B86" s="316"/>
      <c r="C86" s="317" t="s">
        <v>553</v>
      </c>
      <c r="D86" s="317"/>
      <c r="E86" s="317"/>
      <c r="F86" s="318" t="s">
        <v>542</v>
      </c>
      <c r="G86" s="317"/>
      <c r="H86" s="317" t="s">
        <v>554</v>
      </c>
      <c r="I86" s="317" t="s">
        <v>538</v>
      </c>
      <c r="J86" s="317">
        <v>20</v>
      </c>
      <c r="K86" s="305"/>
    </row>
    <row r="87" s="1" customFormat="1" ht="15" customHeight="1">
      <c r="B87" s="316"/>
      <c r="C87" s="291" t="s">
        <v>555</v>
      </c>
      <c r="D87" s="291"/>
      <c r="E87" s="291"/>
      <c r="F87" s="314" t="s">
        <v>542</v>
      </c>
      <c r="G87" s="315"/>
      <c r="H87" s="291" t="s">
        <v>556</v>
      </c>
      <c r="I87" s="291" t="s">
        <v>538</v>
      </c>
      <c r="J87" s="291">
        <v>50</v>
      </c>
      <c r="K87" s="305"/>
    </row>
    <row r="88" s="1" customFormat="1" ht="15" customHeight="1">
      <c r="B88" s="316"/>
      <c r="C88" s="291" t="s">
        <v>557</v>
      </c>
      <c r="D88" s="291"/>
      <c r="E88" s="291"/>
      <c r="F88" s="314" t="s">
        <v>542</v>
      </c>
      <c r="G88" s="315"/>
      <c r="H88" s="291" t="s">
        <v>558</v>
      </c>
      <c r="I88" s="291" t="s">
        <v>538</v>
      </c>
      <c r="J88" s="291">
        <v>20</v>
      </c>
      <c r="K88" s="305"/>
    </row>
    <row r="89" s="1" customFormat="1" ht="15" customHeight="1">
      <c r="B89" s="316"/>
      <c r="C89" s="291" t="s">
        <v>559</v>
      </c>
      <c r="D89" s="291"/>
      <c r="E89" s="291"/>
      <c r="F89" s="314" t="s">
        <v>542</v>
      </c>
      <c r="G89" s="315"/>
      <c r="H89" s="291" t="s">
        <v>560</v>
      </c>
      <c r="I89" s="291" t="s">
        <v>538</v>
      </c>
      <c r="J89" s="291">
        <v>20</v>
      </c>
      <c r="K89" s="305"/>
    </row>
    <row r="90" s="1" customFormat="1" ht="15" customHeight="1">
      <c r="B90" s="316"/>
      <c r="C90" s="291" t="s">
        <v>561</v>
      </c>
      <c r="D90" s="291"/>
      <c r="E90" s="291"/>
      <c r="F90" s="314" t="s">
        <v>542</v>
      </c>
      <c r="G90" s="315"/>
      <c r="H90" s="291" t="s">
        <v>562</v>
      </c>
      <c r="I90" s="291" t="s">
        <v>538</v>
      </c>
      <c r="J90" s="291">
        <v>50</v>
      </c>
      <c r="K90" s="305"/>
    </row>
    <row r="91" s="1" customFormat="1" ht="15" customHeight="1">
      <c r="B91" s="316"/>
      <c r="C91" s="291" t="s">
        <v>563</v>
      </c>
      <c r="D91" s="291"/>
      <c r="E91" s="291"/>
      <c r="F91" s="314" t="s">
        <v>542</v>
      </c>
      <c r="G91" s="315"/>
      <c r="H91" s="291" t="s">
        <v>563</v>
      </c>
      <c r="I91" s="291" t="s">
        <v>538</v>
      </c>
      <c r="J91" s="291">
        <v>50</v>
      </c>
      <c r="K91" s="305"/>
    </row>
    <row r="92" s="1" customFormat="1" ht="15" customHeight="1">
      <c r="B92" s="316"/>
      <c r="C92" s="291" t="s">
        <v>564</v>
      </c>
      <c r="D92" s="291"/>
      <c r="E92" s="291"/>
      <c r="F92" s="314" t="s">
        <v>542</v>
      </c>
      <c r="G92" s="315"/>
      <c r="H92" s="291" t="s">
        <v>565</v>
      </c>
      <c r="I92" s="291" t="s">
        <v>538</v>
      </c>
      <c r="J92" s="291">
        <v>255</v>
      </c>
      <c r="K92" s="305"/>
    </row>
    <row r="93" s="1" customFormat="1" ht="15" customHeight="1">
      <c r="B93" s="316"/>
      <c r="C93" s="291" t="s">
        <v>566</v>
      </c>
      <c r="D93" s="291"/>
      <c r="E93" s="291"/>
      <c r="F93" s="314" t="s">
        <v>536</v>
      </c>
      <c r="G93" s="315"/>
      <c r="H93" s="291" t="s">
        <v>567</v>
      </c>
      <c r="I93" s="291" t="s">
        <v>568</v>
      </c>
      <c r="J93" s="291"/>
      <c r="K93" s="305"/>
    </row>
    <row r="94" s="1" customFormat="1" ht="15" customHeight="1">
      <c r="B94" s="316"/>
      <c r="C94" s="291" t="s">
        <v>569</v>
      </c>
      <c r="D94" s="291"/>
      <c r="E94" s="291"/>
      <c r="F94" s="314" t="s">
        <v>536</v>
      </c>
      <c r="G94" s="315"/>
      <c r="H94" s="291" t="s">
        <v>570</v>
      </c>
      <c r="I94" s="291" t="s">
        <v>571</v>
      </c>
      <c r="J94" s="291"/>
      <c r="K94" s="305"/>
    </row>
    <row r="95" s="1" customFormat="1" ht="15" customHeight="1">
      <c r="B95" s="316"/>
      <c r="C95" s="291" t="s">
        <v>572</v>
      </c>
      <c r="D95" s="291"/>
      <c r="E95" s="291"/>
      <c r="F95" s="314" t="s">
        <v>536</v>
      </c>
      <c r="G95" s="315"/>
      <c r="H95" s="291" t="s">
        <v>572</v>
      </c>
      <c r="I95" s="291" t="s">
        <v>571</v>
      </c>
      <c r="J95" s="291"/>
      <c r="K95" s="305"/>
    </row>
    <row r="96" s="1" customFormat="1" ht="15" customHeight="1">
      <c r="B96" s="316"/>
      <c r="C96" s="291" t="s">
        <v>42</v>
      </c>
      <c r="D96" s="291"/>
      <c r="E96" s="291"/>
      <c r="F96" s="314" t="s">
        <v>536</v>
      </c>
      <c r="G96" s="315"/>
      <c r="H96" s="291" t="s">
        <v>573</v>
      </c>
      <c r="I96" s="291" t="s">
        <v>571</v>
      </c>
      <c r="J96" s="291"/>
      <c r="K96" s="305"/>
    </row>
    <row r="97" s="1" customFormat="1" ht="15" customHeight="1">
      <c r="B97" s="316"/>
      <c r="C97" s="291" t="s">
        <v>52</v>
      </c>
      <c r="D97" s="291"/>
      <c r="E97" s="291"/>
      <c r="F97" s="314" t="s">
        <v>536</v>
      </c>
      <c r="G97" s="315"/>
      <c r="H97" s="291" t="s">
        <v>574</v>
      </c>
      <c r="I97" s="291" t="s">
        <v>571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575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530</v>
      </c>
      <c r="D103" s="306"/>
      <c r="E103" s="306"/>
      <c r="F103" s="306" t="s">
        <v>531</v>
      </c>
      <c r="G103" s="307"/>
      <c r="H103" s="306" t="s">
        <v>58</v>
      </c>
      <c r="I103" s="306" t="s">
        <v>61</v>
      </c>
      <c r="J103" s="306" t="s">
        <v>532</v>
      </c>
      <c r="K103" s="305"/>
    </row>
    <row r="104" s="1" customFormat="1" ht="17.25" customHeight="1">
      <c r="B104" s="303"/>
      <c r="C104" s="308" t="s">
        <v>533</v>
      </c>
      <c r="D104" s="308"/>
      <c r="E104" s="308"/>
      <c r="F104" s="309" t="s">
        <v>534</v>
      </c>
      <c r="G104" s="310"/>
      <c r="H104" s="308"/>
      <c r="I104" s="308"/>
      <c r="J104" s="308" t="s">
        <v>535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57</v>
      </c>
      <c r="D106" s="313"/>
      <c r="E106" s="313"/>
      <c r="F106" s="314" t="s">
        <v>536</v>
      </c>
      <c r="G106" s="291"/>
      <c r="H106" s="291" t="s">
        <v>576</v>
      </c>
      <c r="I106" s="291" t="s">
        <v>538</v>
      </c>
      <c r="J106" s="291">
        <v>20</v>
      </c>
      <c r="K106" s="305"/>
    </row>
    <row r="107" s="1" customFormat="1" ht="15" customHeight="1">
      <c r="B107" s="303"/>
      <c r="C107" s="291" t="s">
        <v>539</v>
      </c>
      <c r="D107" s="291"/>
      <c r="E107" s="291"/>
      <c r="F107" s="314" t="s">
        <v>536</v>
      </c>
      <c r="G107" s="291"/>
      <c r="H107" s="291" t="s">
        <v>576</v>
      </c>
      <c r="I107" s="291" t="s">
        <v>538</v>
      </c>
      <c r="J107" s="291">
        <v>120</v>
      </c>
      <c r="K107" s="305"/>
    </row>
    <row r="108" s="1" customFormat="1" ht="15" customHeight="1">
      <c r="B108" s="316"/>
      <c r="C108" s="291" t="s">
        <v>541</v>
      </c>
      <c r="D108" s="291"/>
      <c r="E108" s="291"/>
      <c r="F108" s="314" t="s">
        <v>542</v>
      </c>
      <c r="G108" s="291"/>
      <c r="H108" s="291" t="s">
        <v>576</v>
      </c>
      <c r="I108" s="291" t="s">
        <v>538</v>
      </c>
      <c r="J108" s="291">
        <v>50</v>
      </c>
      <c r="K108" s="305"/>
    </row>
    <row r="109" s="1" customFormat="1" ht="15" customHeight="1">
      <c r="B109" s="316"/>
      <c r="C109" s="291" t="s">
        <v>544</v>
      </c>
      <c r="D109" s="291"/>
      <c r="E109" s="291"/>
      <c r="F109" s="314" t="s">
        <v>536</v>
      </c>
      <c r="G109" s="291"/>
      <c r="H109" s="291" t="s">
        <v>576</v>
      </c>
      <c r="I109" s="291" t="s">
        <v>546</v>
      </c>
      <c r="J109" s="291"/>
      <c r="K109" s="305"/>
    </row>
    <row r="110" s="1" customFormat="1" ht="15" customHeight="1">
      <c r="B110" s="316"/>
      <c r="C110" s="291" t="s">
        <v>555</v>
      </c>
      <c r="D110" s="291"/>
      <c r="E110" s="291"/>
      <c r="F110" s="314" t="s">
        <v>542</v>
      </c>
      <c r="G110" s="291"/>
      <c r="H110" s="291" t="s">
        <v>576</v>
      </c>
      <c r="I110" s="291" t="s">
        <v>538</v>
      </c>
      <c r="J110" s="291">
        <v>50</v>
      </c>
      <c r="K110" s="305"/>
    </row>
    <row r="111" s="1" customFormat="1" ht="15" customHeight="1">
      <c r="B111" s="316"/>
      <c r="C111" s="291" t="s">
        <v>563</v>
      </c>
      <c r="D111" s="291"/>
      <c r="E111" s="291"/>
      <c r="F111" s="314" t="s">
        <v>542</v>
      </c>
      <c r="G111" s="291"/>
      <c r="H111" s="291" t="s">
        <v>576</v>
      </c>
      <c r="I111" s="291" t="s">
        <v>538</v>
      </c>
      <c r="J111" s="291">
        <v>50</v>
      </c>
      <c r="K111" s="305"/>
    </row>
    <row r="112" s="1" customFormat="1" ht="15" customHeight="1">
      <c r="B112" s="316"/>
      <c r="C112" s="291" t="s">
        <v>561</v>
      </c>
      <c r="D112" s="291"/>
      <c r="E112" s="291"/>
      <c r="F112" s="314" t="s">
        <v>542</v>
      </c>
      <c r="G112" s="291"/>
      <c r="H112" s="291" t="s">
        <v>576</v>
      </c>
      <c r="I112" s="291" t="s">
        <v>538</v>
      </c>
      <c r="J112" s="291">
        <v>50</v>
      </c>
      <c r="K112" s="305"/>
    </row>
    <row r="113" s="1" customFormat="1" ht="15" customHeight="1">
      <c r="B113" s="316"/>
      <c r="C113" s="291" t="s">
        <v>57</v>
      </c>
      <c r="D113" s="291"/>
      <c r="E113" s="291"/>
      <c r="F113" s="314" t="s">
        <v>536</v>
      </c>
      <c r="G113" s="291"/>
      <c r="H113" s="291" t="s">
        <v>577</v>
      </c>
      <c r="I113" s="291" t="s">
        <v>538</v>
      </c>
      <c r="J113" s="291">
        <v>20</v>
      </c>
      <c r="K113" s="305"/>
    </row>
    <row r="114" s="1" customFormat="1" ht="15" customHeight="1">
      <c r="B114" s="316"/>
      <c r="C114" s="291" t="s">
        <v>578</v>
      </c>
      <c r="D114" s="291"/>
      <c r="E114" s="291"/>
      <c r="F114" s="314" t="s">
        <v>536</v>
      </c>
      <c r="G114" s="291"/>
      <c r="H114" s="291" t="s">
        <v>579</v>
      </c>
      <c r="I114" s="291" t="s">
        <v>538</v>
      </c>
      <c r="J114" s="291">
        <v>120</v>
      </c>
      <c r="K114" s="305"/>
    </row>
    <row r="115" s="1" customFormat="1" ht="15" customHeight="1">
      <c r="B115" s="316"/>
      <c r="C115" s="291" t="s">
        <v>42</v>
      </c>
      <c r="D115" s="291"/>
      <c r="E115" s="291"/>
      <c r="F115" s="314" t="s">
        <v>536</v>
      </c>
      <c r="G115" s="291"/>
      <c r="H115" s="291" t="s">
        <v>580</v>
      </c>
      <c r="I115" s="291" t="s">
        <v>571</v>
      </c>
      <c r="J115" s="291"/>
      <c r="K115" s="305"/>
    </row>
    <row r="116" s="1" customFormat="1" ht="15" customHeight="1">
      <c r="B116" s="316"/>
      <c r="C116" s="291" t="s">
        <v>52</v>
      </c>
      <c r="D116" s="291"/>
      <c r="E116" s="291"/>
      <c r="F116" s="314" t="s">
        <v>536</v>
      </c>
      <c r="G116" s="291"/>
      <c r="H116" s="291" t="s">
        <v>581</v>
      </c>
      <c r="I116" s="291" t="s">
        <v>571</v>
      </c>
      <c r="J116" s="291"/>
      <c r="K116" s="305"/>
    </row>
    <row r="117" s="1" customFormat="1" ht="15" customHeight="1">
      <c r="B117" s="316"/>
      <c r="C117" s="291" t="s">
        <v>61</v>
      </c>
      <c r="D117" s="291"/>
      <c r="E117" s="291"/>
      <c r="F117" s="314" t="s">
        <v>536</v>
      </c>
      <c r="G117" s="291"/>
      <c r="H117" s="291" t="s">
        <v>582</v>
      </c>
      <c r="I117" s="291" t="s">
        <v>583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584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530</v>
      </c>
      <c r="D123" s="306"/>
      <c r="E123" s="306"/>
      <c r="F123" s="306" t="s">
        <v>531</v>
      </c>
      <c r="G123" s="307"/>
      <c r="H123" s="306" t="s">
        <v>58</v>
      </c>
      <c r="I123" s="306" t="s">
        <v>61</v>
      </c>
      <c r="J123" s="306" t="s">
        <v>532</v>
      </c>
      <c r="K123" s="335"/>
    </row>
    <row r="124" s="1" customFormat="1" ht="17.25" customHeight="1">
      <c r="B124" s="334"/>
      <c r="C124" s="308" t="s">
        <v>533</v>
      </c>
      <c r="D124" s="308"/>
      <c r="E124" s="308"/>
      <c r="F124" s="309" t="s">
        <v>534</v>
      </c>
      <c r="G124" s="310"/>
      <c r="H124" s="308"/>
      <c r="I124" s="308"/>
      <c r="J124" s="308" t="s">
        <v>535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539</v>
      </c>
      <c r="D126" s="313"/>
      <c r="E126" s="313"/>
      <c r="F126" s="314" t="s">
        <v>536</v>
      </c>
      <c r="G126" s="291"/>
      <c r="H126" s="291" t="s">
        <v>576</v>
      </c>
      <c r="I126" s="291" t="s">
        <v>538</v>
      </c>
      <c r="J126" s="291">
        <v>120</v>
      </c>
      <c r="K126" s="339"/>
    </row>
    <row r="127" s="1" customFormat="1" ht="15" customHeight="1">
      <c r="B127" s="336"/>
      <c r="C127" s="291" t="s">
        <v>585</v>
      </c>
      <c r="D127" s="291"/>
      <c r="E127" s="291"/>
      <c r="F127" s="314" t="s">
        <v>536</v>
      </c>
      <c r="G127" s="291"/>
      <c r="H127" s="291" t="s">
        <v>586</v>
      </c>
      <c r="I127" s="291" t="s">
        <v>538</v>
      </c>
      <c r="J127" s="291" t="s">
        <v>587</v>
      </c>
      <c r="K127" s="339"/>
    </row>
    <row r="128" s="1" customFormat="1" ht="15" customHeight="1">
      <c r="B128" s="336"/>
      <c r="C128" s="291" t="s">
        <v>484</v>
      </c>
      <c r="D128" s="291"/>
      <c r="E128" s="291"/>
      <c r="F128" s="314" t="s">
        <v>536</v>
      </c>
      <c r="G128" s="291"/>
      <c r="H128" s="291" t="s">
        <v>588</v>
      </c>
      <c r="I128" s="291" t="s">
        <v>538</v>
      </c>
      <c r="J128" s="291" t="s">
        <v>587</v>
      </c>
      <c r="K128" s="339"/>
    </row>
    <row r="129" s="1" customFormat="1" ht="15" customHeight="1">
      <c r="B129" s="336"/>
      <c r="C129" s="291" t="s">
        <v>547</v>
      </c>
      <c r="D129" s="291"/>
      <c r="E129" s="291"/>
      <c r="F129" s="314" t="s">
        <v>542</v>
      </c>
      <c r="G129" s="291"/>
      <c r="H129" s="291" t="s">
        <v>548</v>
      </c>
      <c r="I129" s="291" t="s">
        <v>538</v>
      </c>
      <c r="J129" s="291">
        <v>15</v>
      </c>
      <c r="K129" s="339"/>
    </row>
    <row r="130" s="1" customFormat="1" ht="15" customHeight="1">
      <c r="B130" s="336"/>
      <c r="C130" s="317" t="s">
        <v>549</v>
      </c>
      <c r="D130" s="317"/>
      <c r="E130" s="317"/>
      <c r="F130" s="318" t="s">
        <v>542</v>
      </c>
      <c r="G130" s="317"/>
      <c r="H130" s="317" t="s">
        <v>550</v>
      </c>
      <c r="I130" s="317" t="s">
        <v>538</v>
      </c>
      <c r="J130" s="317">
        <v>15</v>
      </c>
      <c r="K130" s="339"/>
    </row>
    <row r="131" s="1" customFormat="1" ht="15" customHeight="1">
      <c r="B131" s="336"/>
      <c r="C131" s="317" t="s">
        <v>551</v>
      </c>
      <c r="D131" s="317"/>
      <c r="E131" s="317"/>
      <c r="F131" s="318" t="s">
        <v>542</v>
      </c>
      <c r="G131" s="317"/>
      <c r="H131" s="317" t="s">
        <v>552</v>
      </c>
      <c r="I131" s="317" t="s">
        <v>538</v>
      </c>
      <c r="J131" s="317">
        <v>20</v>
      </c>
      <c r="K131" s="339"/>
    </row>
    <row r="132" s="1" customFormat="1" ht="15" customHeight="1">
      <c r="B132" s="336"/>
      <c r="C132" s="317" t="s">
        <v>553</v>
      </c>
      <c r="D132" s="317"/>
      <c r="E132" s="317"/>
      <c r="F132" s="318" t="s">
        <v>542</v>
      </c>
      <c r="G132" s="317"/>
      <c r="H132" s="317" t="s">
        <v>554</v>
      </c>
      <c r="I132" s="317" t="s">
        <v>538</v>
      </c>
      <c r="J132" s="317">
        <v>20</v>
      </c>
      <c r="K132" s="339"/>
    </row>
    <row r="133" s="1" customFormat="1" ht="15" customHeight="1">
      <c r="B133" s="336"/>
      <c r="C133" s="291" t="s">
        <v>541</v>
      </c>
      <c r="D133" s="291"/>
      <c r="E133" s="291"/>
      <c r="F133" s="314" t="s">
        <v>542</v>
      </c>
      <c r="G133" s="291"/>
      <c r="H133" s="291" t="s">
        <v>576</v>
      </c>
      <c r="I133" s="291" t="s">
        <v>538</v>
      </c>
      <c r="J133" s="291">
        <v>50</v>
      </c>
      <c r="K133" s="339"/>
    </row>
    <row r="134" s="1" customFormat="1" ht="15" customHeight="1">
      <c r="B134" s="336"/>
      <c r="C134" s="291" t="s">
        <v>555</v>
      </c>
      <c r="D134" s="291"/>
      <c r="E134" s="291"/>
      <c r="F134" s="314" t="s">
        <v>542</v>
      </c>
      <c r="G134" s="291"/>
      <c r="H134" s="291" t="s">
        <v>576</v>
      </c>
      <c r="I134" s="291" t="s">
        <v>538</v>
      </c>
      <c r="J134" s="291">
        <v>50</v>
      </c>
      <c r="K134" s="339"/>
    </row>
    <row r="135" s="1" customFormat="1" ht="15" customHeight="1">
      <c r="B135" s="336"/>
      <c r="C135" s="291" t="s">
        <v>561</v>
      </c>
      <c r="D135" s="291"/>
      <c r="E135" s="291"/>
      <c r="F135" s="314" t="s">
        <v>542</v>
      </c>
      <c r="G135" s="291"/>
      <c r="H135" s="291" t="s">
        <v>576</v>
      </c>
      <c r="I135" s="291" t="s">
        <v>538</v>
      </c>
      <c r="J135" s="291">
        <v>50</v>
      </c>
      <c r="K135" s="339"/>
    </row>
    <row r="136" s="1" customFormat="1" ht="15" customHeight="1">
      <c r="B136" s="336"/>
      <c r="C136" s="291" t="s">
        <v>563</v>
      </c>
      <c r="D136" s="291"/>
      <c r="E136" s="291"/>
      <c r="F136" s="314" t="s">
        <v>542</v>
      </c>
      <c r="G136" s="291"/>
      <c r="H136" s="291" t="s">
        <v>576</v>
      </c>
      <c r="I136" s="291" t="s">
        <v>538</v>
      </c>
      <c r="J136" s="291">
        <v>50</v>
      </c>
      <c r="K136" s="339"/>
    </row>
    <row r="137" s="1" customFormat="1" ht="15" customHeight="1">
      <c r="B137" s="336"/>
      <c r="C137" s="291" t="s">
        <v>564</v>
      </c>
      <c r="D137" s="291"/>
      <c r="E137" s="291"/>
      <c r="F137" s="314" t="s">
        <v>542</v>
      </c>
      <c r="G137" s="291"/>
      <c r="H137" s="291" t="s">
        <v>589</v>
      </c>
      <c r="I137" s="291" t="s">
        <v>538</v>
      </c>
      <c r="J137" s="291">
        <v>255</v>
      </c>
      <c r="K137" s="339"/>
    </row>
    <row r="138" s="1" customFormat="1" ht="15" customHeight="1">
      <c r="B138" s="336"/>
      <c r="C138" s="291" t="s">
        <v>566</v>
      </c>
      <c r="D138" s="291"/>
      <c r="E138" s="291"/>
      <c r="F138" s="314" t="s">
        <v>536</v>
      </c>
      <c r="G138" s="291"/>
      <c r="H138" s="291" t="s">
        <v>590</v>
      </c>
      <c r="I138" s="291" t="s">
        <v>568</v>
      </c>
      <c r="J138" s="291"/>
      <c r="K138" s="339"/>
    </row>
    <row r="139" s="1" customFormat="1" ht="15" customHeight="1">
      <c r="B139" s="336"/>
      <c r="C139" s="291" t="s">
        <v>569</v>
      </c>
      <c r="D139" s="291"/>
      <c r="E139" s="291"/>
      <c r="F139" s="314" t="s">
        <v>536</v>
      </c>
      <c r="G139" s="291"/>
      <c r="H139" s="291" t="s">
        <v>591</v>
      </c>
      <c r="I139" s="291" t="s">
        <v>571</v>
      </c>
      <c r="J139" s="291"/>
      <c r="K139" s="339"/>
    </row>
    <row r="140" s="1" customFormat="1" ht="15" customHeight="1">
      <c r="B140" s="336"/>
      <c r="C140" s="291" t="s">
        <v>572</v>
      </c>
      <c r="D140" s="291"/>
      <c r="E140" s="291"/>
      <c r="F140" s="314" t="s">
        <v>536</v>
      </c>
      <c r="G140" s="291"/>
      <c r="H140" s="291" t="s">
        <v>572</v>
      </c>
      <c r="I140" s="291" t="s">
        <v>571</v>
      </c>
      <c r="J140" s="291"/>
      <c r="K140" s="339"/>
    </row>
    <row r="141" s="1" customFormat="1" ht="15" customHeight="1">
      <c r="B141" s="336"/>
      <c r="C141" s="291" t="s">
        <v>42</v>
      </c>
      <c r="D141" s="291"/>
      <c r="E141" s="291"/>
      <c r="F141" s="314" t="s">
        <v>536</v>
      </c>
      <c r="G141" s="291"/>
      <c r="H141" s="291" t="s">
        <v>592</v>
      </c>
      <c r="I141" s="291" t="s">
        <v>571</v>
      </c>
      <c r="J141" s="291"/>
      <c r="K141" s="339"/>
    </row>
    <row r="142" s="1" customFormat="1" ht="15" customHeight="1">
      <c r="B142" s="336"/>
      <c r="C142" s="291" t="s">
        <v>593</v>
      </c>
      <c r="D142" s="291"/>
      <c r="E142" s="291"/>
      <c r="F142" s="314" t="s">
        <v>536</v>
      </c>
      <c r="G142" s="291"/>
      <c r="H142" s="291" t="s">
        <v>594</v>
      </c>
      <c r="I142" s="291" t="s">
        <v>571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595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530</v>
      </c>
      <c r="D148" s="306"/>
      <c r="E148" s="306"/>
      <c r="F148" s="306" t="s">
        <v>531</v>
      </c>
      <c r="G148" s="307"/>
      <c r="H148" s="306" t="s">
        <v>58</v>
      </c>
      <c r="I148" s="306" t="s">
        <v>61</v>
      </c>
      <c r="J148" s="306" t="s">
        <v>532</v>
      </c>
      <c r="K148" s="305"/>
    </row>
    <row r="149" s="1" customFormat="1" ht="17.25" customHeight="1">
      <c r="B149" s="303"/>
      <c r="C149" s="308" t="s">
        <v>533</v>
      </c>
      <c r="D149" s="308"/>
      <c r="E149" s="308"/>
      <c r="F149" s="309" t="s">
        <v>534</v>
      </c>
      <c r="G149" s="310"/>
      <c r="H149" s="308"/>
      <c r="I149" s="308"/>
      <c r="J149" s="308" t="s">
        <v>535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539</v>
      </c>
      <c r="D151" s="291"/>
      <c r="E151" s="291"/>
      <c r="F151" s="344" t="s">
        <v>536</v>
      </c>
      <c r="G151" s="291"/>
      <c r="H151" s="343" t="s">
        <v>576</v>
      </c>
      <c r="I151" s="343" t="s">
        <v>538</v>
      </c>
      <c r="J151" s="343">
        <v>120</v>
      </c>
      <c r="K151" s="339"/>
    </row>
    <row r="152" s="1" customFormat="1" ht="15" customHeight="1">
      <c r="B152" s="316"/>
      <c r="C152" s="343" t="s">
        <v>585</v>
      </c>
      <c r="D152" s="291"/>
      <c r="E152" s="291"/>
      <c r="F152" s="344" t="s">
        <v>536</v>
      </c>
      <c r="G152" s="291"/>
      <c r="H152" s="343" t="s">
        <v>596</v>
      </c>
      <c r="I152" s="343" t="s">
        <v>538</v>
      </c>
      <c r="J152" s="343" t="s">
        <v>587</v>
      </c>
      <c r="K152" s="339"/>
    </row>
    <row r="153" s="1" customFormat="1" ht="15" customHeight="1">
      <c r="B153" s="316"/>
      <c r="C153" s="343" t="s">
        <v>484</v>
      </c>
      <c r="D153" s="291"/>
      <c r="E153" s="291"/>
      <c r="F153" s="344" t="s">
        <v>536</v>
      </c>
      <c r="G153" s="291"/>
      <c r="H153" s="343" t="s">
        <v>597</v>
      </c>
      <c r="I153" s="343" t="s">
        <v>538</v>
      </c>
      <c r="J153" s="343" t="s">
        <v>587</v>
      </c>
      <c r="K153" s="339"/>
    </row>
    <row r="154" s="1" customFormat="1" ht="15" customHeight="1">
      <c r="B154" s="316"/>
      <c r="C154" s="343" t="s">
        <v>541</v>
      </c>
      <c r="D154" s="291"/>
      <c r="E154" s="291"/>
      <c r="F154" s="344" t="s">
        <v>542</v>
      </c>
      <c r="G154" s="291"/>
      <c r="H154" s="343" t="s">
        <v>576</v>
      </c>
      <c r="I154" s="343" t="s">
        <v>538</v>
      </c>
      <c r="J154" s="343">
        <v>50</v>
      </c>
      <c r="K154" s="339"/>
    </row>
    <row r="155" s="1" customFormat="1" ht="15" customHeight="1">
      <c r="B155" s="316"/>
      <c r="C155" s="343" t="s">
        <v>544</v>
      </c>
      <c r="D155" s="291"/>
      <c r="E155" s="291"/>
      <c r="F155" s="344" t="s">
        <v>536</v>
      </c>
      <c r="G155" s="291"/>
      <c r="H155" s="343" t="s">
        <v>576</v>
      </c>
      <c r="I155" s="343" t="s">
        <v>546</v>
      </c>
      <c r="J155" s="343"/>
      <c r="K155" s="339"/>
    </row>
    <row r="156" s="1" customFormat="1" ht="15" customHeight="1">
      <c r="B156" s="316"/>
      <c r="C156" s="343" t="s">
        <v>555</v>
      </c>
      <c r="D156" s="291"/>
      <c r="E156" s="291"/>
      <c r="F156" s="344" t="s">
        <v>542</v>
      </c>
      <c r="G156" s="291"/>
      <c r="H156" s="343" t="s">
        <v>576</v>
      </c>
      <c r="I156" s="343" t="s">
        <v>538</v>
      </c>
      <c r="J156" s="343">
        <v>50</v>
      </c>
      <c r="K156" s="339"/>
    </row>
    <row r="157" s="1" customFormat="1" ht="15" customHeight="1">
      <c r="B157" s="316"/>
      <c r="C157" s="343" t="s">
        <v>563</v>
      </c>
      <c r="D157" s="291"/>
      <c r="E157" s="291"/>
      <c r="F157" s="344" t="s">
        <v>542</v>
      </c>
      <c r="G157" s="291"/>
      <c r="H157" s="343" t="s">
        <v>576</v>
      </c>
      <c r="I157" s="343" t="s">
        <v>538</v>
      </c>
      <c r="J157" s="343">
        <v>50</v>
      </c>
      <c r="K157" s="339"/>
    </row>
    <row r="158" s="1" customFormat="1" ht="15" customHeight="1">
      <c r="B158" s="316"/>
      <c r="C158" s="343" t="s">
        <v>561</v>
      </c>
      <c r="D158" s="291"/>
      <c r="E158" s="291"/>
      <c r="F158" s="344" t="s">
        <v>542</v>
      </c>
      <c r="G158" s="291"/>
      <c r="H158" s="343" t="s">
        <v>576</v>
      </c>
      <c r="I158" s="343" t="s">
        <v>538</v>
      </c>
      <c r="J158" s="343">
        <v>50</v>
      </c>
      <c r="K158" s="339"/>
    </row>
    <row r="159" s="1" customFormat="1" ht="15" customHeight="1">
      <c r="B159" s="316"/>
      <c r="C159" s="343" t="s">
        <v>89</v>
      </c>
      <c r="D159" s="291"/>
      <c r="E159" s="291"/>
      <c r="F159" s="344" t="s">
        <v>536</v>
      </c>
      <c r="G159" s="291"/>
      <c r="H159" s="343" t="s">
        <v>598</v>
      </c>
      <c r="I159" s="343" t="s">
        <v>538</v>
      </c>
      <c r="J159" s="343" t="s">
        <v>599</v>
      </c>
      <c r="K159" s="339"/>
    </row>
    <row r="160" s="1" customFormat="1" ht="15" customHeight="1">
      <c r="B160" s="316"/>
      <c r="C160" s="343" t="s">
        <v>600</v>
      </c>
      <c r="D160" s="291"/>
      <c r="E160" s="291"/>
      <c r="F160" s="344" t="s">
        <v>536</v>
      </c>
      <c r="G160" s="291"/>
      <c r="H160" s="343" t="s">
        <v>601</v>
      </c>
      <c r="I160" s="343" t="s">
        <v>571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602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530</v>
      </c>
      <c r="D166" s="306"/>
      <c r="E166" s="306"/>
      <c r="F166" s="306" t="s">
        <v>531</v>
      </c>
      <c r="G166" s="348"/>
      <c r="H166" s="349" t="s">
        <v>58</v>
      </c>
      <c r="I166" s="349" t="s">
        <v>61</v>
      </c>
      <c r="J166" s="306" t="s">
        <v>532</v>
      </c>
      <c r="K166" s="283"/>
    </row>
    <row r="167" s="1" customFormat="1" ht="17.25" customHeight="1">
      <c r="B167" s="284"/>
      <c r="C167" s="308" t="s">
        <v>533</v>
      </c>
      <c r="D167" s="308"/>
      <c r="E167" s="308"/>
      <c r="F167" s="309" t="s">
        <v>534</v>
      </c>
      <c r="G167" s="350"/>
      <c r="H167" s="351"/>
      <c r="I167" s="351"/>
      <c r="J167" s="308" t="s">
        <v>535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539</v>
      </c>
      <c r="D169" s="291"/>
      <c r="E169" s="291"/>
      <c r="F169" s="314" t="s">
        <v>536</v>
      </c>
      <c r="G169" s="291"/>
      <c r="H169" s="291" t="s">
        <v>576</v>
      </c>
      <c r="I169" s="291" t="s">
        <v>538</v>
      </c>
      <c r="J169" s="291">
        <v>120</v>
      </c>
      <c r="K169" s="339"/>
    </row>
    <row r="170" s="1" customFormat="1" ht="15" customHeight="1">
      <c r="B170" s="316"/>
      <c r="C170" s="291" t="s">
        <v>585</v>
      </c>
      <c r="D170" s="291"/>
      <c r="E170" s="291"/>
      <c r="F170" s="314" t="s">
        <v>536</v>
      </c>
      <c r="G170" s="291"/>
      <c r="H170" s="291" t="s">
        <v>586</v>
      </c>
      <c r="I170" s="291" t="s">
        <v>538</v>
      </c>
      <c r="J170" s="291" t="s">
        <v>587</v>
      </c>
      <c r="K170" s="339"/>
    </row>
    <row r="171" s="1" customFormat="1" ht="15" customHeight="1">
      <c r="B171" s="316"/>
      <c r="C171" s="291" t="s">
        <v>484</v>
      </c>
      <c r="D171" s="291"/>
      <c r="E171" s="291"/>
      <c r="F171" s="314" t="s">
        <v>536</v>
      </c>
      <c r="G171" s="291"/>
      <c r="H171" s="291" t="s">
        <v>603</v>
      </c>
      <c r="I171" s="291" t="s">
        <v>538</v>
      </c>
      <c r="J171" s="291" t="s">
        <v>587</v>
      </c>
      <c r="K171" s="339"/>
    </row>
    <row r="172" s="1" customFormat="1" ht="15" customHeight="1">
      <c r="B172" s="316"/>
      <c r="C172" s="291" t="s">
        <v>541</v>
      </c>
      <c r="D172" s="291"/>
      <c r="E172" s="291"/>
      <c r="F172" s="314" t="s">
        <v>542</v>
      </c>
      <c r="G172" s="291"/>
      <c r="H172" s="291" t="s">
        <v>603</v>
      </c>
      <c r="I172" s="291" t="s">
        <v>538</v>
      </c>
      <c r="J172" s="291">
        <v>50</v>
      </c>
      <c r="K172" s="339"/>
    </row>
    <row r="173" s="1" customFormat="1" ht="15" customHeight="1">
      <c r="B173" s="316"/>
      <c r="C173" s="291" t="s">
        <v>544</v>
      </c>
      <c r="D173" s="291"/>
      <c r="E173" s="291"/>
      <c r="F173" s="314" t="s">
        <v>536</v>
      </c>
      <c r="G173" s="291"/>
      <c r="H173" s="291" t="s">
        <v>603</v>
      </c>
      <c r="I173" s="291" t="s">
        <v>546</v>
      </c>
      <c r="J173" s="291"/>
      <c r="K173" s="339"/>
    </row>
    <row r="174" s="1" customFormat="1" ht="15" customHeight="1">
      <c r="B174" s="316"/>
      <c r="C174" s="291" t="s">
        <v>555</v>
      </c>
      <c r="D174" s="291"/>
      <c r="E174" s="291"/>
      <c r="F174" s="314" t="s">
        <v>542</v>
      </c>
      <c r="G174" s="291"/>
      <c r="H174" s="291" t="s">
        <v>603</v>
      </c>
      <c r="I174" s="291" t="s">
        <v>538</v>
      </c>
      <c r="J174" s="291">
        <v>50</v>
      </c>
      <c r="K174" s="339"/>
    </row>
    <row r="175" s="1" customFormat="1" ht="15" customHeight="1">
      <c r="B175" s="316"/>
      <c r="C175" s="291" t="s">
        <v>563</v>
      </c>
      <c r="D175" s="291"/>
      <c r="E175" s="291"/>
      <c r="F175" s="314" t="s">
        <v>542</v>
      </c>
      <c r="G175" s="291"/>
      <c r="H175" s="291" t="s">
        <v>603</v>
      </c>
      <c r="I175" s="291" t="s">
        <v>538</v>
      </c>
      <c r="J175" s="291">
        <v>50</v>
      </c>
      <c r="K175" s="339"/>
    </row>
    <row r="176" s="1" customFormat="1" ht="15" customHeight="1">
      <c r="B176" s="316"/>
      <c r="C176" s="291" t="s">
        <v>561</v>
      </c>
      <c r="D176" s="291"/>
      <c r="E176" s="291"/>
      <c r="F176" s="314" t="s">
        <v>542</v>
      </c>
      <c r="G176" s="291"/>
      <c r="H176" s="291" t="s">
        <v>603</v>
      </c>
      <c r="I176" s="291" t="s">
        <v>538</v>
      </c>
      <c r="J176" s="291">
        <v>50</v>
      </c>
      <c r="K176" s="339"/>
    </row>
    <row r="177" s="1" customFormat="1" ht="15" customHeight="1">
      <c r="B177" s="316"/>
      <c r="C177" s="291" t="s">
        <v>103</v>
      </c>
      <c r="D177" s="291"/>
      <c r="E177" s="291"/>
      <c r="F177" s="314" t="s">
        <v>536</v>
      </c>
      <c r="G177" s="291"/>
      <c r="H177" s="291" t="s">
        <v>604</v>
      </c>
      <c r="I177" s="291" t="s">
        <v>605</v>
      </c>
      <c r="J177" s="291"/>
      <c r="K177" s="339"/>
    </row>
    <row r="178" s="1" customFormat="1" ht="15" customHeight="1">
      <c r="B178" s="316"/>
      <c r="C178" s="291" t="s">
        <v>61</v>
      </c>
      <c r="D178" s="291"/>
      <c r="E178" s="291"/>
      <c r="F178" s="314" t="s">
        <v>536</v>
      </c>
      <c r="G178" s="291"/>
      <c r="H178" s="291" t="s">
        <v>606</v>
      </c>
      <c r="I178" s="291" t="s">
        <v>607</v>
      </c>
      <c r="J178" s="291">
        <v>1</v>
      </c>
      <c r="K178" s="339"/>
    </row>
    <row r="179" s="1" customFormat="1" ht="15" customHeight="1">
      <c r="B179" s="316"/>
      <c r="C179" s="291" t="s">
        <v>57</v>
      </c>
      <c r="D179" s="291"/>
      <c r="E179" s="291"/>
      <c r="F179" s="314" t="s">
        <v>536</v>
      </c>
      <c r="G179" s="291"/>
      <c r="H179" s="291" t="s">
        <v>608</v>
      </c>
      <c r="I179" s="291" t="s">
        <v>538</v>
      </c>
      <c r="J179" s="291">
        <v>20</v>
      </c>
      <c r="K179" s="339"/>
    </row>
    <row r="180" s="1" customFormat="1" ht="15" customHeight="1">
      <c r="B180" s="316"/>
      <c r="C180" s="291" t="s">
        <v>58</v>
      </c>
      <c r="D180" s="291"/>
      <c r="E180" s="291"/>
      <c r="F180" s="314" t="s">
        <v>536</v>
      </c>
      <c r="G180" s="291"/>
      <c r="H180" s="291" t="s">
        <v>609</v>
      </c>
      <c r="I180" s="291" t="s">
        <v>538</v>
      </c>
      <c r="J180" s="291">
        <v>255</v>
      </c>
      <c r="K180" s="339"/>
    </row>
    <row r="181" s="1" customFormat="1" ht="15" customHeight="1">
      <c r="B181" s="316"/>
      <c r="C181" s="291" t="s">
        <v>104</v>
      </c>
      <c r="D181" s="291"/>
      <c r="E181" s="291"/>
      <c r="F181" s="314" t="s">
        <v>536</v>
      </c>
      <c r="G181" s="291"/>
      <c r="H181" s="291" t="s">
        <v>500</v>
      </c>
      <c r="I181" s="291" t="s">
        <v>538</v>
      </c>
      <c r="J181" s="291">
        <v>10</v>
      </c>
      <c r="K181" s="339"/>
    </row>
    <row r="182" s="1" customFormat="1" ht="15" customHeight="1">
      <c r="B182" s="316"/>
      <c r="C182" s="291" t="s">
        <v>105</v>
      </c>
      <c r="D182" s="291"/>
      <c r="E182" s="291"/>
      <c r="F182" s="314" t="s">
        <v>536</v>
      </c>
      <c r="G182" s="291"/>
      <c r="H182" s="291" t="s">
        <v>610</v>
      </c>
      <c r="I182" s="291" t="s">
        <v>571</v>
      </c>
      <c r="J182" s="291"/>
      <c r="K182" s="339"/>
    </row>
    <row r="183" s="1" customFormat="1" ht="15" customHeight="1">
      <c r="B183" s="316"/>
      <c r="C183" s="291" t="s">
        <v>611</v>
      </c>
      <c r="D183" s="291"/>
      <c r="E183" s="291"/>
      <c r="F183" s="314" t="s">
        <v>536</v>
      </c>
      <c r="G183" s="291"/>
      <c r="H183" s="291" t="s">
        <v>612</v>
      </c>
      <c r="I183" s="291" t="s">
        <v>571</v>
      </c>
      <c r="J183" s="291"/>
      <c r="K183" s="339"/>
    </row>
    <row r="184" s="1" customFormat="1" ht="15" customHeight="1">
      <c r="B184" s="316"/>
      <c r="C184" s="291" t="s">
        <v>600</v>
      </c>
      <c r="D184" s="291"/>
      <c r="E184" s="291"/>
      <c r="F184" s="314" t="s">
        <v>536</v>
      </c>
      <c r="G184" s="291"/>
      <c r="H184" s="291" t="s">
        <v>613</v>
      </c>
      <c r="I184" s="291" t="s">
        <v>571</v>
      </c>
      <c r="J184" s="291"/>
      <c r="K184" s="339"/>
    </row>
    <row r="185" s="1" customFormat="1" ht="15" customHeight="1">
      <c r="B185" s="316"/>
      <c r="C185" s="291" t="s">
        <v>107</v>
      </c>
      <c r="D185" s="291"/>
      <c r="E185" s="291"/>
      <c r="F185" s="314" t="s">
        <v>542</v>
      </c>
      <c r="G185" s="291"/>
      <c r="H185" s="291" t="s">
        <v>614</v>
      </c>
      <c r="I185" s="291" t="s">
        <v>538</v>
      </c>
      <c r="J185" s="291">
        <v>50</v>
      </c>
      <c r="K185" s="339"/>
    </row>
    <row r="186" s="1" customFormat="1" ht="15" customHeight="1">
      <c r="B186" s="316"/>
      <c r="C186" s="291" t="s">
        <v>615</v>
      </c>
      <c r="D186" s="291"/>
      <c r="E186" s="291"/>
      <c r="F186" s="314" t="s">
        <v>542</v>
      </c>
      <c r="G186" s="291"/>
      <c r="H186" s="291" t="s">
        <v>616</v>
      </c>
      <c r="I186" s="291" t="s">
        <v>617</v>
      </c>
      <c r="J186" s="291"/>
      <c r="K186" s="339"/>
    </row>
    <row r="187" s="1" customFormat="1" ht="15" customHeight="1">
      <c r="B187" s="316"/>
      <c r="C187" s="291" t="s">
        <v>618</v>
      </c>
      <c r="D187" s="291"/>
      <c r="E187" s="291"/>
      <c r="F187" s="314" t="s">
        <v>542</v>
      </c>
      <c r="G187" s="291"/>
      <c r="H187" s="291" t="s">
        <v>619</v>
      </c>
      <c r="I187" s="291" t="s">
        <v>617</v>
      </c>
      <c r="J187" s="291"/>
      <c r="K187" s="339"/>
    </row>
    <row r="188" s="1" customFormat="1" ht="15" customHeight="1">
      <c r="B188" s="316"/>
      <c r="C188" s="291" t="s">
        <v>620</v>
      </c>
      <c r="D188" s="291"/>
      <c r="E188" s="291"/>
      <c r="F188" s="314" t="s">
        <v>542</v>
      </c>
      <c r="G188" s="291"/>
      <c r="H188" s="291" t="s">
        <v>621</v>
      </c>
      <c r="I188" s="291" t="s">
        <v>617</v>
      </c>
      <c r="J188" s="291"/>
      <c r="K188" s="339"/>
    </row>
    <row r="189" s="1" customFormat="1" ht="15" customHeight="1">
      <c r="B189" s="316"/>
      <c r="C189" s="352" t="s">
        <v>622</v>
      </c>
      <c r="D189" s="291"/>
      <c r="E189" s="291"/>
      <c r="F189" s="314" t="s">
        <v>542</v>
      </c>
      <c r="G189" s="291"/>
      <c r="H189" s="291" t="s">
        <v>623</v>
      </c>
      <c r="I189" s="291" t="s">
        <v>624</v>
      </c>
      <c r="J189" s="353" t="s">
        <v>625</v>
      </c>
      <c r="K189" s="339"/>
    </row>
    <row r="190" s="1" customFormat="1" ht="15" customHeight="1">
      <c r="B190" s="316"/>
      <c r="C190" s="352" t="s">
        <v>46</v>
      </c>
      <c r="D190" s="291"/>
      <c r="E190" s="291"/>
      <c r="F190" s="314" t="s">
        <v>536</v>
      </c>
      <c r="G190" s="291"/>
      <c r="H190" s="288" t="s">
        <v>626</v>
      </c>
      <c r="I190" s="291" t="s">
        <v>627</v>
      </c>
      <c r="J190" s="291"/>
      <c r="K190" s="339"/>
    </row>
    <row r="191" s="1" customFormat="1" ht="15" customHeight="1">
      <c r="B191" s="316"/>
      <c r="C191" s="352" t="s">
        <v>628</v>
      </c>
      <c r="D191" s="291"/>
      <c r="E191" s="291"/>
      <c r="F191" s="314" t="s">
        <v>536</v>
      </c>
      <c r="G191" s="291"/>
      <c r="H191" s="291" t="s">
        <v>629</v>
      </c>
      <c r="I191" s="291" t="s">
        <v>571</v>
      </c>
      <c r="J191" s="291"/>
      <c r="K191" s="339"/>
    </row>
    <row r="192" s="1" customFormat="1" ht="15" customHeight="1">
      <c r="B192" s="316"/>
      <c r="C192" s="352" t="s">
        <v>630</v>
      </c>
      <c r="D192" s="291"/>
      <c r="E192" s="291"/>
      <c r="F192" s="314" t="s">
        <v>536</v>
      </c>
      <c r="G192" s="291"/>
      <c r="H192" s="291" t="s">
        <v>631</v>
      </c>
      <c r="I192" s="291" t="s">
        <v>571</v>
      </c>
      <c r="J192" s="291"/>
      <c r="K192" s="339"/>
    </row>
    <row r="193" s="1" customFormat="1" ht="15" customHeight="1">
      <c r="B193" s="316"/>
      <c r="C193" s="352" t="s">
        <v>632</v>
      </c>
      <c r="D193" s="291"/>
      <c r="E193" s="291"/>
      <c r="F193" s="314" t="s">
        <v>542</v>
      </c>
      <c r="G193" s="291"/>
      <c r="H193" s="291" t="s">
        <v>633</v>
      </c>
      <c r="I193" s="291" t="s">
        <v>571</v>
      </c>
      <c r="J193" s="291"/>
      <c r="K193" s="339"/>
    </row>
    <row r="194" s="1" customFormat="1" ht="15" customHeight="1">
      <c r="B194" s="345"/>
      <c r="C194" s="354"/>
      <c r="D194" s="325"/>
      <c r="E194" s="325"/>
      <c r="F194" s="325"/>
      <c r="G194" s="325"/>
      <c r="H194" s="325"/>
      <c r="I194" s="325"/>
      <c r="J194" s="325"/>
      <c r="K194" s="346"/>
    </row>
    <row r="195" s="1" customFormat="1" ht="18.75" customHeight="1">
      <c r="B195" s="327"/>
      <c r="C195" s="337"/>
      <c r="D195" s="337"/>
      <c r="E195" s="337"/>
      <c r="F195" s="347"/>
      <c r="G195" s="337"/>
      <c r="H195" s="337"/>
      <c r="I195" s="337"/>
      <c r="J195" s="337"/>
      <c r="K195" s="327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299"/>
      <c r="C197" s="299"/>
      <c r="D197" s="299"/>
      <c r="E197" s="299"/>
      <c r="F197" s="299"/>
      <c r="G197" s="299"/>
      <c r="H197" s="299"/>
      <c r="I197" s="299"/>
      <c r="J197" s="299"/>
      <c r="K197" s="299"/>
    </row>
    <row r="198" s="1" customFormat="1" ht="13.5">
      <c r="B198" s="278"/>
      <c r="C198" s="279"/>
      <c r="D198" s="279"/>
      <c r="E198" s="279"/>
      <c r="F198" s="279"/>
      <c r="G198" s="279"/>
      <c r="H198" s="279"/>
      <c r="I198" s="279"/>
      <c r="J198" s="279"/>
      <c r="K198" s="280"/>
    </row>
    <row r="199" s="1" customFormat="1" ht="21">
      <c r="B199" s="281"/>
      <c r="C199" s="282" t="s">
        <v>634</v>
      </c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5.5" customHeight="1">
      <c r="B200" s="281"/>
      <c r="C200" s="355" t="s">
        <v>635</v>
      </c>
      <c r="D200" s="355"/>
      <c r="E200" s="355"/>
      <c r="F200" s="355" t="s">
        <v>636</v>
      </c>
      <c r="G200" s="356"/>
      <c r="H200" s="355" t="s">
        <v>637</v>
      </c>
      <c r="I200" s="355"/>
      <c r="J200" s="355"/>
      <c r="K200" s="283"/>
    </row>
    <row r="201" s="1" customFormat="1" ht="5.25" customHeight="1">
      <c r="B201" s="316"/>
      <c r="C201" s="311"/>
      <c r="D201" s="311"/>
      <c r="E201" s="311"/>
      <c r="F201" s="311"/>
      <c r="G201" s="337"/>
      <c r="H201" s="311"/>
      <c r="I201" s="311"/>
      <c r="J201" s="311"/>
      <c r="K201" s="339"/>
    </row>
    <row r="202" s="1" customFormat="1" ht="15" customHeight="1">
      <c r="B202" s="316"/>
      <c r="C202" s="291" t="s">
        <v>627</v>
      </c>
      <c r="D202" s="291"/>
      <c r="E202" s="291"/>
      <c r="F202" s="314" t="s">
        <v>47</v>
      </c>
      <c r="G202" s="291"/>
      <c r="H202" s="291" t="s">
        <v>638</v>
      </c>
      <c r="I202" s="291"/>
      <c r="J202" s="291"/>
      <c r="K202" s="339"/>
    </row>
    <row r="203" s="1" customFormat="1" ht="15" customHeight="1">
      <c r="B203" s="316"/>
      <c r="C203" s="291"/>
      <c r="D203" s="291"/>
      <c r="E203" s="291"/>
      <c r="F203" s="314" t="s">
        <v>48</v>
      </c>
      <c r="G203" s="291"/>
      <c r="H203" s="291" t="s">
        <v>639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51</v>
      </c>
      <c r="G204" s="291"/>
      <c r="H204" s="291" t="s">
        <v>640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49</v>
      </c>
      <c r="G205" s="291"/>
      <c r="H205" s="291" t="s">
        <v>641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50</v>
      </c>
      <c r="G206" s="291"/>
      <c r="H206" s="291" t="s">
        <v>642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/>
      <c r="G207" s="291"/>
      <c r="H207" s="291"/>
      <c r="I207" s="291"/>
      <c r="J207" s="291"/>
      <c r="K207" s="339"/>
    </row>
    <row r="208" s="1" customFormat="1" ht="15" customHeight="1">
      <c r="B208" s="316"/>
      <c r="C208" s="291" t="s">
        <v>583</v>
      </c>
      <c r="D208" s="291"/>
      <c r="E208" s="291"/>
      <c r="F208" s="314" t="s">
        <v>82</v>
      </c>
      <c r="G208" s="291"/>
      <c r="H208" s="291" t="s">
        <v>643</v>
      </c>
      <c r="I208" s="291"/>
      <c r="J208" s="291"/>
      <c r="K208" s="339"/>
    </row>
    <row r="209" s="1" customFormat="1" ht="15" customHeight="1">
      <c r="B209" s="316"/>
      <c r="C209" s="291"/>
      <c r="D209" s="291"/>
      <c r="E209" s="291"/>
      <c r="F209" s="314" t="s">
        <v>478</v>
      </c>
      <c r="G209" s="291"/>
      <c r="H209" s="291" t="s">
        <v>479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476</v>
      </c>
      <c r="G210" s="291"/>
      <c r="H210" s="291" t="s">
        <v>644</v>
      </c>
      <c r="I210" s="291"/>
      <c r="J210" s="291"/>
      <c r="K210" s="339"/>
    </row>
    <row r="211" s="1" customFormat="1" ht="15" customHeight="1">
      <c r="B211" s="357"/>
      <c r="C211" s="291"/>
      <c r="D211" s="291"/>
      <c r="E211" s="291"/>
      <c r="F211" s="314" t="s">
        <v>480</v>
      </c>
      <c r="G211" s="352"/>
      <c r="H211" s="343" t="s">
        <v>481</v>
      </c>
      <c r="I211" s="343"/>
      <c r="J211" s="343"/>
      <c r="K211" s="358"/>
    </row>
    <row r="212" s="1" customFormat="1" ht="15" customHeight="1">
      <c r="B212" s="357"/>
      <c r="C212" s="291"/>
      <c r="D212" s="291"/>
      <c r="E212" s="291"/>
      <c r="F212" s="314" t="s">
        <v>482</v>
      </c>
      <c r="G212" s="352"/>
      <c r="H212" s="343" t="s">
        <v>645</v>
      </c>
      <c r="I212" s="343"/>
      <c r="J212" s="343"/>
      <c r="K212" s="358"/>
    </row>
    <row r="213" s="1" customFormat="1" ht="15" customHeight="1">
      <c r="B213" s="357"/>
      <c r="C213" s="291"/>
      <c r="D213" s="291"/>
      <c r="E213" s="291"/>
      <c r="F213" s="314"/>
      <c r="G213" s="352"/>
      <c r="H213" s="343"/>
      <c r="I213" s="343"/>
      <c r="J213" s="343"/>
      <c r="K213" s="358"/>
    </row>
    <row r="214" s="1" customFormat="1" ht="15" customHeight="1">
      <c r="B214" s="357"/>
      <c r="C214" s="291" t="s">
        <v>607</v>
      </c>
      <c r="D214" s="291"/>
      <c r="E214" s="291"/>
      <c r="F214" s="314">
        <v>1</v>
      </c>
      <c r="G214" s="352"/>
      <c r="H214" s="343" t="s">
        <v>646</v>
      </c>
      <c r="I214" s="343"/>
      <c r="J214" s="343"/>
      <c r="K214" s="358"/>
    </row>
    <row r="215" s="1" customFormat="1" ht="15" customHeight="1">
      <c r="B215" s="357"/>
      <c r="C215" s="291"/>
      <c r="D215" s="291"/>
      <c r="E215" s="291"/>
      <c r="F215" s="314">
        <v>2</v>
      </c>
      <c r="G215" s="352"/>
      <c r="H215" s="343" t="s">
        <v>647</v>
      </c>
      <c r="I215" s="343"/>
      <c r="J215" s="343"/>
      <c r="K215" s="358"/>
    </row>
    <row r="216" s="1" customFormat="1" ht="15" customHeight="1">
      <c r="B216" s="357"/>
      <c r="C216" s="291"/>
      <c r="D216" s="291"/>
      <c r="E216" s="291"/>
      <c r="F216" s="314">
        <v>3</v>
      </c>
      <c r="G216" s="352"/>
      <c r="H216" s="343" t="s">
        <v>648</v>
      </c>
      <c r="I216" s="343"/>
      <c r="J216" s="343"/>
      <c r="K216" s="358"/>
    </row>
    <row r="217" s="1" customFormat="1" ht="15" customHeight="1">
      <c r="B217" s="357"/>
      <c r="C217" s="291"/>
      <c r="D217" s="291"/>
      <c r="E217" s="291"/>
      <c r="F217" s="314">
        <v>4</v>
      </c>
      <c r="G217" s="352"/>
      <c r="H217" s="343" t="s">
        <v>649</v>
      </c>
      <c r="I217" s="343"/>
      <c r="J217" s="343"/>
      <c r="K217" s="358"/>
    </row>
    <row r="218" s="1" customFormat="1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Káťa</dc:creator>
  <cp:lastModifiedBy>Káťa</cp:lastModifiedBy>
  <dcterms:created xsi:type="dcterms:W3CDTF">2021-06-18T08:00:17Z</dcterms:created>
  <dcterms:modified xsi:type="dcterms:W3CDTF">2021-06-18T08:00:19Z</dcterms:modified>
</cp:coreProperties>
</file>